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625" windowHeight="6795" tabRatio="746" activeTab="3"/>
  </bookViews>
  <sheets>
    <sheet name="propagation ébranlement" sheetId="1" r:id="rId1"/>
    <sheet name="onde progressive" sheetId="2" r:id="rId2"/>
    <sheet name="comparaison mvt points" sheetId="3" r:id="rId3"/>
    <sheet name="longueur d'onde" sheetId="4" r:id="rId4"/>
  </sheets>
  <definedNames>
    <definedName name="t">'onde progressive'!$C$6</definedName>
    <definedName name="TT">'onde progressive'!$G$6</definedName>
    <definedName name="v">'onde progressive'!$G$7</definedName>
  </definedNames>
  <calcPr fullCalcOnLoad="1"/>
</workbook>
</file>

<file path=xl/sharedStrings.xml><?xml version="1.0" encoding="utf-8"?>
<sst xmlns="http://schemas.openxmlformats.org/spreadsheetml/2006/main" count="34" uniqueCount="13">
  <si>
    <t>x</t>
  </si>
  <si>
    <t>y</t>
  </si>
  <si>
    <t>date</t>
  </si>
  <si>
    <t>front d'onde</t>
  </si>
  <si>
    <t>période T (s) (0,5&lt;T&lt;2)</t>
  </si>
  <si>
    <t>yy</t>
  </si>
  <si>
    <t xml:space="preserve">période T (s) </t>
  </si>
  <si>
    <t>date (s)</t>
  </si>
  <si>
    <t>vitesse de propagation (m/s)</t>
  </si>
  <si>
    <t>Propagation d'une onde</t>
  </si>
  <si>
    <t>Propagation d'une onde entretenue</t>
  </si>
  <si>
    <t>Comparaison du mouvement de plusieurs points</t>
  </si>
  <si>
    <t>longueur d'onde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</si>
</sst>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</numFmts>
  <fonts count="11">
    <font>
      <sz val="11"/>
      <name val="Times New Roman"/>
      <family val="0"/>
    </font>
    <font>
      <b/>
      <sz val="11"/>
      <name val="Times New Roman"/>
      <family val="1"/>
    </font>
    <font>
      <sz val="9.25"/>
      <name val="Times New Roman"/>
      <family val="0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color indexed="12"/>
      <name val="Times New Roman"/>
      <family val="1"/>
    </font>
    <font>
      <sz val="11"/>
      <color indexed="47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57"/>
      <name val="Times New Roman"/>
      <family val="1"/>
    </font>
    <font>
      <b/>
      <sz val="12"/>
      <name val="Times New Roman"/>
      <family val="1"/>
    </font>
    <font>
      <sz val="11"/>
      <color indexed="6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'propagation ébranlement'!$B$37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'propagation ébranlement'!$A$38:$A$102</c:f>
              <c:numCache/>
            </c:numRef>
          </c:xVal>
          <c:yVal>
            <c:numRef>
              <c:f>'propagation ébranlement'!$B$38:$B$102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'propagation ébranlement'!$A$38:$A$102</c:f>
              <c:numCache/>
            </c:numRef>
          </c:xVal>
          <c:yVal>
            <c:numRef>
              <c:f>'propagation ébranlement'!$C$38:$C$102</c:f>
              <c:numCache/>
            </c:numRef>
          </c:yVal>
          <c:smooth val="1"/>
        </c:ser>
        <c:axId val="51404435"/>
        <c:axId val="59986732"/>
      </c:scatterChart>
      <c:valAx>
        <c:axId val="51404435"/>
        <c:scaling>
          <c:orientation val="minMax"/>
          <c:max val="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986732"/>
        <c:crosses val="autoZero"/>
        <c:crossBetween val="midCat"/>
        <c:dispUnits/>
        <c:majorUnit val="5"/>
      </c:valAx>
      <c:valAx>
        <c:axId val="59986732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404435"/>
        <c:crosses val="autoZero"/>
        <c:crossBetween val="midCat"/>
        <c:dispUnits/>
        <c:majorUnit val="2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'onde progressive'!$B$35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 progressive'!$A$36:$A$100</c:f>
              <c:numCache/>
            </c:numRef>
          </c:xVal>
          <c:yVal>
            <c:numRef>
              <c:f>'onde progressive'!$B$36:$B$100</c:f>
              <c:numCache/>
            </c:numRef>
          </c:yVal>
          <c:smooth val="1"/>
        </c:ser>
        <c:ser>
          <c:idx val="1"/>
          <c:order val="1"/>
          <c:tx>
            <c:v>yy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'onde progressive'!$A$36:$A$100</c:f>
              <c:numCache/>
            </c:numRef>
          </c:xVal>
          <c:yVal>
            <c:numRef>
              <c:f>'onde progressive'!$C$36:$C$100</c:f>
              <c:numCache/>
            </c:numRef>
          </c:yVal>
          <c:smooth val="1"/>
        </c:ser>
        <c:axId val="3009677"/>
        <c:axId val="27087094"/>
      </c:scatterChart>
      <c:valAx>
        <c:axId val="3009677"/>
        <c:scaling>
          <c:orientation val="minMax"/>
          <c:max val="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087094"/>
        <c:crosses val="autoZero"/>
        <c:crossBetween val="midCat"/>
        <c:dispUnits/>
        <c:majorUnit val="5"/>
      </c:valAx>
      <c:valAx>
        <c:axId val="27087094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09677"/>
        <c:crosses val="autoZero"/>
        <c:crossBetween val="midCat"/>
        <c:dispUnits/>
        <c:majorUnit val="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'comparaison mvt points'!$B$30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'comparaison mvt points'!$A$31:$A$95</c:f>
              <c:numCache/>
            </c:numRef>
          </c:xVal>
          <c:yVal>
            <c:numRef>
              <c:f>'comparaison mvt points'!$B$31:$B$95</c:f>
              <c:numCache/>
            </c:numRef>
          </c:yVal>
          <c:smooth val="1"/>
        </c:ser>
        <c:ser>
          <c:idx val="1"/>
          <c:order val="1"/>
          <c:tx>
            <c:strRef>
              <c:f>'comparaison mvt points'!$C$30</c:f>
              <c:strCache>
                <c:ptCount val="1"/>
                <c:pt idx="0">
                  <c:v>yy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'comparaison mvt points'!$A$31:$A$95</c:f>
              <c:numCache/>
            </c:numRef>
          </c:xVal>
          <c:yVal>
            <c:numRef>
              <c:f>'comparaison mvt points'!$C$31:$C$95</c:f>
              <c:numCache/>
            </c:numRef>
          </c:yVal>
          <c:smooth val="1"/>
        </c:ser>
        <c:axId val="42457255"/>
        <c:axId val="46570976"/>
      </c:scatterChart>
      <c:valAx>
        <c:axId val="42457255"/>
        <c:scaling>
          <c:orientation val="minMax"/>
          <c:max val="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570976"/>
        <c:crosses val="autoZero"/>
        <c:crossBetween val="midCat"/>
        <c:dispUnits/>
        <c:majorUnit val="5"/>
      </c:valAx>
      <c:valAx>
        <c:axId val="46570976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457255"/>
        <c:crosses val="autoZero"/>
        <c:crossBetween val="midCat"/>
        <c:dispUnits/>
        <c:majorUnit val="2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'longueur d''onde'!$A$34:$A$98</c:f>
              <c:numCache/>
            </c:numRef>
          </c:xVal>
          <c:yVal>
            <c:numRef>
              <c:f>'longueur d''onde'!$B$34:$B$98</c:f>
              <c:numCache/>
            </c:numRef>
          </c:yVal>
          <c:smooth val="1"/>
        </c:ser>
        <c:ser>
          <c:idx val="1"/>
          <c:order val="1"/>
          <c:tx>
            <c:v>yy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'longueur d''onde'!$A$34:$A$98</c:f>
              <c:numCache/>
            </c:numRef>
          </c:xVal>
          <c:yVal>
            <c:numRef>
              <c:f>'longueur d''onde'!$C$34:$C$98</c:f>
              <c:numCache/>
            </c:numRef>
          </c:yVal>
          <c:smooth val="1"/>
        </c:ser>
        <c:ser>
          <c:idx val="2"/>
          <c:order val="2"/>
          <c:tx>
            <c:v>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'longueur d''onde'!$A$34:$A$98</c:f>
              <c:numCache/>
            </c:numRef>
          </c:xVal>
          <c:yVal>
            <c:numRef>
              <c:f>'longueur d''onde'!$D$34:$D$98</c:f>
              <c:numCache/>
            </c:numRef>
          </c:yVal>
          <c:smooth val="1"/>
        </c:ser>
        <c:axId val="16485601"/>
        <c:axId val="14152682"/>
      </c:scatterChart>
      <c:valAx>
        <c:axId val="16485601"/>
        <c:scaling>
          <c:orientation val="minMax"/>
          <c:max val="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152682"/>
        <c:crosses val="autoZero"/>
        <c:crossBetween val="midCat"/>
        <c:dispUnits/>
        <c:majorUnit val="5"/>
      </c:valAx>
      <c:valAx>
        <c:axId val="14152682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485601"/>
        <c:crosses val="autoZero"/>
        <c:crossBetween val="midCat"/>
        <c:dispUnits/>
        <c:majorUnit val="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</cdr:y>
    </cdr:from>
    <cdr:to>
      <cdr:x>0.086</cdr:x>
      <cdr:y>0.1235</cdr:y>
    </cdr:to>
    <cdr:sp>
      <cdr:nvSpPr>
        <cdr:cNvPr id="1" name="Rectangle 1"/>
        <cdr:cNvSpPr>
          <a:spLocks/>
        </cdr:cNvSpPr>
      </cdr:nvSpPr>
      <cdr:spPr>
        <a:xfrm>
          <a:off x="276225" y="0"/>
          <a:ext cx="295275" cy="2000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7</xdr:col>
      <xdr:colOff>723900</xdr:colOff>
      <xdr:row>18</xdr:row>
      <xdr:rowOff>180975</xdr:rowOff>
    </xdr:to>
    <xdr:graphicFrame>
      <xdr:nvGraphicFramePr>
        <xdr:cNvPr id="1" name="Chart 6"/>
        <xdr:cNvGraphicFramePr/>
      </xdr:nvGraphicFramePr>
      <xdr:xfrm>
        <a:off x="142875" y="2114550"/>
        <a:ext cx="67341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17</xdr:row>
      <xdr:rowOff>142875</xdr:rowOff>
    </xdr:from>
    <xdr:to>
      <xdr:col>7</xdr:col>
      <xdr:colOff>704850</xdr:colOff>
      <xdr:row>18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6657975" y="3514725"/>
          <a:ext cx="200025" cy="190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85725</xdr:rowOff>
    </xdr:from>
    <xdr:to>
      <xdr:col>8</xdr:col>
      <xdr:colOff>247650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171450" y="2124075"/>
        <a:ext cx="68199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17</xdr:row>
      <xdr:rowOff>104775</xdr:rowOff>
    </xdr:from>
    <xdr:to>
      <xdr:col>8</xdr:col>
      <xdr:colOff>247650</xdr:colOff>
      <xdr:row>18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6791325" y="3476625"/>
          <a:ext cx="200025" cy="190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  <xdr:twoCellAnchor>
    <xdr:from>
      <xdr:col>0</xdr:col>
      <xdr:colOff>542925</xdr:colOff>
      <xdr:row>10</xdr:row>
      <xdr:rowOff>114300</xdr:rowOff>
    </xdr:from>
    <xdr:to>
      <xdr:col>1</xdr:col>
      <xdr:colOff>142875</xdr:colOff>
      <xdr:row>11</xdr:row>
      <xdr:rowOff>114300</xdr:rowOff>
    </xdr:to>
    <xdr:sp>
      <xdr:nvSpPr>
        <xdr:cNvPr id="3" name="Rectangle 8"/>
        <xdr:cNvSpPr>
          <a:spLocks/>
        </xdr:cNvSpPr>
      </xdr:nvSpPr>
      <xdr:spPr>
        <a:xfrm>
          <a:off x="542925" y="2152650"/>
          <a:ext cx="361950" cy="1905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cm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</cdr:y>
    </cdr:from>
    <cdr:to>
      <cdr:x>0.10675</cdr:x>
      <cdr:y>0.1235</cdr:y>
    </cdr:to>
    <cdr:sp>
      <cdr:nvSpPr>
        <cdr:cNvPr id="1" name="Rectangle 1"/>
        <cdr:cNvSpPr>
          <a:spLocks/>
        </cdr:cNvSpPr>
      </cdr:nvSpPr>
      <cdr:spPr>
        <a:xfrm>
          <a:off x="304800" y="0"/>
          <a:ext cx="419100" cy="2000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85725</xdr:rowOff>
    </xdr:from>
    <xdr:to>
      <xdr:col>8</xdr:col>
      <xdr:colOff>361950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171450" y="2066925"/>
        <a:ext cx="68484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16</xdr:row>
      <xdr:rowOff>38100</xdr:rowOff>
    </xdr:from>
    <xdr:to>
      <xdr:col>8</xdr:col>
      <xdr:colOff>352425</xdr:colOff>
      <xdr:row>17</xdr:row>
      <xdr:rowOff>38100</xdr:rowOff>
    </xdr:to>
    <xdr:sp>
      <xdr:nvSpPr>
        <xdr:cNvPr id="2" name="Rectangle 5"/>
        <xdr:cNvSpPr>
          <a:spLocks/>
        </xdr:cNvSpPr>
      </xdr:nvSpPr>
      <xdr:spPr>
        <a:xfrm>
          <a:off x="6810375" y="3352800"/>
          <a:ext cx="200025" cy="190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85725</xdr:rowOff>
    </xdr:from>
    <xdr:to>
      <xdr:col>7</xdr:col>
      <xdr:colOff>942975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152400" y="2066925"/>
        <a:ext cx="68770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742950</xdr:colOff>
      <xdr:row>16</xdr:row>
      <xdr:rowOff>104775</xdr:rowOff>
    </xdr:from>
    <xdr:to>
      <xdr:col>7</xdr:col>
      <xdr:colOff>942975</xdr:colOff>
      <xdr:row>17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6829425" y="3419475"/>
          <a:ext cx="200025" cy="190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  <xdr:twoCellAnchor>
    <xdr:from>
      <xdr:col>0</xdr:col>
      <xdr:colOff>457200</xdr:colOff>
      <xdr:row>9</xdr:row>
      <xdr:rowOff>133350</xdr:rowOff>
    </xdr:from>
    <xdr:to>
      <xdr:col>0</xdr:col>
      <xdr:colOff>752475</xdr:colOff>
      <xdr:row>10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457200" y="2114550"/>
          <a:ext cx="295275" cy="1905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N102"/>
  <sheetViews>
    <sheetView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13.140625" style="5" bestFit="1" customWidth="1"/>
    <col min="3" max="3" width="11.421875" style="5" customWidth="1"/>
    <col min="4" max="4" width="18.140625" style="5" customWidth="1"/>
    <col min="5" max="5" width="15.28125" style="5" customWidth="1"/>
    <col min="6" max="7" width="11.421875" style="5" customWidth="1"/>
    <col min="8" max="8" width="15.00390625" style="5" customWidth="1"/>
    <col min="9" max="9" width="14.28125" style="5" customWidth="1"/>
    <col min="10" max="14" width="11.421875" style="5" customWidth="1"/>
  </cols>
  <sheetData>
    <row r="2" spans="1:14" s="1" customFormat="1" ht="25.5">
      <c r="A2" s="18" t="s">
        <v>9</v>
      </c>
      <c r="B2" s="18"/>
      <c r="C2" s="18"/>
      <c r="D2" s="18"/>
      <c r="E2" s="18"/>
      <c r="F2" s="18"/>
      <c r="G2" s="18"/>
      <c r="H2" s="18"/>
      <c r="I2" s="2"/>
      <c r="J2" s="3"/>
      <c r="K2" s="3"/>
      <c r="L2" s="3"/>
      <c r="M2" s="3"/>
      <c r="N2" s="3"/>
    </row>
    <row r="6" spans="2:7" ht="15">
      <c r="B6" s="6" t="s">
        <v>7</v>
      </c>
      <c r="C6" s="6">
        <f>$B$7/50</f>
        <v>0</v>
      </c>
      <c r="E6" s="16" t="s">
        <v>6</v>
      </c>
      <c r="F6" s="17"/>
      <c r="G6" s="7">
        <v>0.5</v>
      </c>
    </row>
    <row r="7" spans="2:7" ht="15">
      <c r="B7" s="5">
        <v>0</v>
      </c>
      <c r="E7" s="16" t="s">
        <v>8</v>
      </c>
      <c r="F7" s="17"/>
      <c r="G7" s="7">
        <v>10</v>
      </c>
    </row>
    <row r="35" spans="1:3" ht="15">
      <c r="A35" s="15" t="s">
        <v>3</v>
      </c>
      <c r="B35" s="15"/>
      <c r="C35" s="4">
        <f>$C$6*$G$7</f>
        <v>0</v>
      </c>
    </row>
    <row r="37" spans="1:3" ht="15">
      <c r="A37" s="4" t="s">
        <v>0</v>
      </c>
      <c r="B37" s="4" t="s">
        <v>1</v>
      </c>
      <c r="C37" s="4" t="s">
        <v>5</v>
      </c>
    </row>
    <row r="38" spans="1:3" ht="15">
      <c r="A38" s="4">
        <v>0</v>
      </c>
      <c r="B38" s="4">
        <f aca="true" t="shared" si="0" ref="B38:B69">IF(AND((A38&lt;=$C$35),(A38&gt;($C$35-2.5))),5*SIN(2*PI()/$G$6*($C$6-(A38/$G$7))),0)</f>
        <v>0</v>
      </c>
      <c r="C38" s="4"/>
    </row>
    <row r="39" spans="1:3" ht="15">
      <c r="A39" s="4">
        <f>A38+0.3125</f>
        <v>0.3125</v>
      </c>
      <c r="B39" s="4">
        <f t="shared" si="0"/>
        <v>0</v>
      </c>
      <c r="C39" s="4"/>
    </row>
    <row r="40" spans="1:3" ht="15">
      <c r="A40" s="4">
        <f aca="true" t="shared" si="1" ref="A40:A102">A39+0.3125</f>
        <v>0.625</v>
      </c>
      <c r="B40" s="4">
        <f t="shared" si="0"/>
        <v>0</v>
      </c>
      <c r="C40" s="4"/>
    </row>
    <row r="41" spans="1:3" ht="15">
      <c r="A41" s="4">
        <f t="shared" si="1"/>
        <v>0.9375</v>
      </c>
      <c r="B41" s="4">
        <f t="shared" si="0"/>
        <v>0</v>
      </c>
      <c r="C41" s="4"/>
    </row>
    <row r="42" spans="1:3" ht="15">
      <c r="A42" s="4">
        <f t="shared" si="1"/>
        <v>1.25</v>
      </c>
      <c r="B42" s="4">
        <f t="shared" si="0"/>
        <v>0</v>
      </c>
      <c r="C42" s="4"/>
    </row>
    <row r="43" spans="1:3" ht="15">
      <c r="A43" s="4">
        <f t="shared" si="1"/>
        <v>1.5625</v>
      </c>
      <c r="B43" s="4">
        <f t="shared" si="0"/>
        <v>0</v>
      </c>
      <c r="C43" s="4"/>
    </row>
    <row r="44" spans="1:3" ht="15">
      <c r="A44" s="4">
        <f t="shared" si="1"/>
        <v>1.875</v>
      </c>
      <c r="B44" s="4">
        <f t="shared" si="0"/>
        <v>0</v>
      </c>
      <c r="C44" s="4"/>
    </row>
    <row r="45" spans="1:3" ht="15">
      <c r="A45" s="4">
        <f t="shared" si="1"/>
        <v>2.1875</v>
      </c>
      <c r="B45" s="4">
        <f t="shared" si="0"/>
        <v>0</v>
      </c>
      <c r="C45" s="4"/>
    </row>
    <row r="46" spans="1:3" ht="15">
      <c r="A46" s="4">
        <f t="shared" si="1"/>
        <v>2.5</v>
      </c>
      <c r="B46" s="4">
        <f t="shared" si="0"/>
        <v>0</v>
      </c>
      <c r="C46" s="4"/>
    </row>
    <row r="47" spans="1:3" ht="15">
      <c r="A47" s="4">
        <f t="shared" si="1"/>
        <v>2.8125</v>
      </c>
      <c r="B47" s="4">
        <f t="shared" si="0"/>
        <v>0</v>
      </c>
      <c r="C47" s="4"/>
    </row>
    <row r="48" spans="1:3" ht="15">
      <c r="A48" s="4">
        <f t="shared" si="1"/>
        <v>3.125</v>
      </c>
      <c r="B48" s="4">
        <f t="shared" si="0"/>
        <v>0</v>
      </c>
      <c r="C48" s="4"/>
    </row>
    <row r="49" spans="1:3" ht="15">
      <c r="A49" s="4">
        <f t="shared" si="1"/>
        <v>3.4375</v>
      </c>
      <c r="B49" s="4">
        <f t="shared" si="0"/>
        <v>0</v>
      </c>
      <c r="C49" s="4"/>
    </row>
    <row r="50" spans="1:3" ht="15">
      <c r="A50" s="4">
        <f t="shared" si="1"/>
        <v>3.75</v>
      </c>
      <c r="B50" s="4">
        <f t="shared" si="0"/>
        <v>0</v>
      </c>
      <c r="C50" s="4"/>
    </row>
    <row r="51" spans="1:3" ht="15">
      <c r="A51" s="4">
        <f t="shared" si="1"/>
        <v>4.0625</v>
      </c>
      <c r="B51" s="4">
        <f t="shared" si="0"/>
        <v>0</v>
      </c>
      <c r="C51" s="4"/>
    </row>
    <row r="52" spans="1:3" ht="15">
      <c r="A52" s="4">
        <f t="shared" si="1"/>
        <v>4.375</v>
      </c>
      <c r="B52" s="4">
        <f t="shared" si="0"/>
        <v>0</v>
      </c>
      <c r="C52" s="4"/>
    </row>
    <row r="53" spans="1:3" ht="15">
      <c r="A53" s="4">
        <f t="shared" si="1"/>
        <v>4.6875</v>
      </c>
      <c r="B53" s="4">
        <f t="shared" si="0"/>
        <v>0</v>
      </c>
      <c r="C53" s="4"/>
    </row>
    <row r="54" spans="1:3" ht="15">
      <c r="A54" s="4">
        <f t="shared" si="1"/>
        <v>5</v>
      </c>
      <c r="B54" s="4">
        <f t="shared" si="0"/>
        <v>0</v>
      </c>
      <c r="C54" s="4">
        <f>B54</f>
        <v>0</v>
      </c>
    </row>
    <row r="55" spans="1:3" ht="15">
      <c r="A55" s="4">
        <f t="shared" si="1"/>
        <v>5.3125</v>
      </c>
      <c r="B55" s="4">
        <f t="shared" si="0"/>
        <v>0</v>
      </c>
      <c r="C55" s="4"/>
    </row>
    <row r="56" spans="1:3" ht="15">
      <c r="A56" s="4">
        <f t="shared" si="1"/>
        <v>5.625</v>
      </c>
      <c r="B56" s="4">
        <f t="shared" si="0"/>
        <v>0</v>
      </c>
      <c r="C56" s="4"/>
    </row>
    <row r="57" spans="1:3" ht="15">
      <c r="A57" s="4">
        <f t="shared" si="1"/>
        <v>5.9375</v>
      </c>
      <c r="B57" s="4">
        <f t="shared" si="0"/>
        <v>0</v>
      </c>
      <c r="C57" s="4"/>
    </row>
    <row r="58" spans="1:3" ht="15">
      <c r="A58" s="4">
        <f t="shared" si="1"/>
        <v>6.25</v>
      </c>
      <c r="B58" s="4">
        <f t="shared" si="0"/>
        <v>0</v>
      </c>
      <c r="C58" s="4"/>
    </row>
    <row r="59" spans="1:3" ht="15">
      <c r="A59" s="4">
        <f t="shared" si="1"/>
        <v>6.5625</v>
      </c>
      <c r="B59" s="4">
        <f t="shared" si="0"/>
        <v>0</v>
      </c>
      <c r="C59" s="4"/>
    </row>
    <row r="60" spans="1:3" ht="15">
      <c r="A60" s="4">
        <f t="shared" si="1"/>
        <v>6.875</v>
      </c>
      <c r="B60" s="4">
        <f t="shared" si="0"/>
        <v>0</v>
      </c>
      <c r="C60" s="4"/>
    </row>
    <row r="61" spans="1:3" ht="15">
      <c r="A61" s="4">
        <f t="shared" si="1"/>
        <v>7.1875</v>
      </c>
      <c r="B61" s="4">
        <f t="shared" si="0"/>
        <v>0</v>
      </c>
      <c r="C61" s="4"/>
    </row>
    <row r="62" spans="1:3" ht="15">
      <c r="A62" s="4">
        <f t="shared" si="1"/>
        <v>7.5</v>
      </c>
      <c r="B62" s="4">
        <f t="shared" si="0"/>
        <v>0</v>
      </c>
      <c r="C62" s="4"/>
    </row>
    <row r="63" spans="1:3" ht="15">
      <c r="A63" s="4">
        <f t="shared" si="1"/>
        <v>7.8125</v>
      </c>
      <c r="B63" s="4">
        <f t="shared" si="0"/>
        <v>0</v>
      </c>
      <c r="C63" s="4"/>
    </row>
    <row r="64" spans="1:3" ht="15">
      <c r="A64" s="4">
        <f t="shared" si="1"/>
        <v>8.125</v>
      </c>
      <c r="B64" s="4">
        <f t="shared" si="0"/>
        <v>0</v>
      </c>
      <c r="C64" s="4"/>
    </row>
    <row r="65" spans="1:3" ht="15">
      <c r="A65" s="4">
        <f t="shared" si="1"/>
        <v>8.4375</v>
      </c>
      <c r="B65" s="4">
        <f t="shared" si="0"/>
        <v>0</v>
      </c>
      <c r="C65" s="4"/>
    </row>
    <row r="66" spans="1:3" ht="15">
      <c r="A66" s="4">
        <f t="shared" si="1"/>
        <v>8.75</v>
      </c>
      <c r="B66" s="4">
        <f t="shared" si="0"/>
        <v>0</v>
      </c>
      <c r="C66" s="4"/>
    </row>
    <row r="67" spans="1:3" ht="15">
      <c r="A67" s="4">
        <f t="shared" si="1"/>
        <v>9.0625</v>
      </c>
      <c r="B67" s="4">
        <f t="shared" si="0"/>
        <v>0</v>
      </c>
      <c r="C67" s="4"/>
    </row>
    <row r="68" spans="1:3" ht="15">
      <c r="A68" s="4">
        <f t="shared" si="1"/>
        <v>9.375</v>
      </c>
      <c r="B68" s="4">
        <f t="shared" si="0"/>
        <v>0</v>
      </c>
      <c r="C68" s="4"/>
    </row>
    <row r="69" spans="1:3" ht="15">
      <c r="A69" s="4">
        <f t="shared" si="1"/>
        <v>9.6875</v>
      </c>
      <c r="B69" s="4">
        <f t="shared" si="0"/>
        <v>0</v>
      </c>
      <c r="C69" s="4"/>
    </row>
    <row r="70" spans="1:3" ht="15">
      <c r="A70" s="4">
        <f t="shared" si="1"/>
        <v>10</v>
      </c>
      <c r="B70" s="4">
        <f aca="true" t="shared" si="2" ref="B70:B101">IF(AND((A70&lt;=$C$35),(A70&gt;($C$35-2.5))),5*SIN(2*PI()/$G$6*($C$6-(A70/$G$7))),0)</f>
        <v>0</v>
      </c>
      <c r="C70" s="4"/>
    </row>
    <row r="71" spans="1:3" ht="15">
      <c r="A71" s="4">
        <f t="shared" si="1"/>
        <v>10.3125</v>
      </c>
      <c r="B71" s="4">
        <f t="shared" si="2"/>
        <v>0</v>
      </c>
      <c r="C71" s="4"/>
    </row>
    <row r="72" spans="1:3" ht="15">
      <c r="A72" s="4">
        <f t="shared" si="1"/>
        <v>10.625</v>
      </c>
      <c r="B72" s="4">
        <f t="shared" si="2"/>
        <v>0</v>
      </c>
      <c r="C72" s="4"/>
    </row>
    <row r="73" spans="1:3" ht="15">
      <c r="A73" s="4">
        <f t="shared" si="1"/>
        <v>10.9375</v>
      </c>
      <c r="B73" s="4">
        <f t="shared" si="2"/>
        <v>0</v>
      </c>
      <c r="C73" s="4"/>
    </row>
    <row r="74" spans="1:3" ht="15">
      <c r="A74" s="4">
        <f t="shared" si="1"/>
        <v>11.25</v>
      </c>
      <c r="B74" s="4">
        <f t="shared" si="2"/>
        <v>0</v>
      </c>
      <c r="C74" s="4"/>
    </row>
    <row r="75" spans="1:3" ht="15">
      <c r="A75" s="4">
        <f t="shared" si="1"/>
        <v>11.5625</v>
      </c>
      <c r="B75" s="4">
        <f t="shared" si="2"/>
        <v>0</v>
      </c>
      <c r="C75" s="4"/>
    </row>
    <row r="76" spans="1:3" ht="15">
      <c r="A76" s="4">
        <f t="shared" si="1"/>
        <v>11.875</v>
      </c>
      <c r="B76" s="4">
        <f t="shared" si="2"/>
        <v>0</v>
      </c>
      <c r="C76" s="4"/>
    </row>
    <row r="77" spans="1:3" ht="15">
      <c r="A77" s="4">
        <f t="shared" si="1"/>
        <v>12.1875</v>
      </c>
      <c r="B77" s="4">
        <f t="shared" si="2"/>
        <v>0</v>
      </c>
      <c r="C77" s="4"/>
    </row>
    <row r="78" spans="1:3" ht="15">
      <c r="A78" s="4">
        <f t="shared" si="1"/>
        <v>12.5</v>
      </c>
      <c r="B78" s="4">
        <f t="shared" si="2"/>
        <v>0</v>
      </c>
      <c r="C78" s="4"/>
    </row>
    <row r="79" spans="1:3" ht="15">
      <c r="A79" s="4">
        <f t="shared" si="1"/>
        <v>12.8125</v>
      </c>
      <c r="B79" s="4">
        <f t="shared" si="2"/>
        <v>0</v>
      </c>
      <c r="C79" s="4"/>
    </row>
    <row r="80" spans="1:3" ht="15">
      <c r="A80" s="4">
        <f t="shared" si="1"/>
        <v>13.125</v>
      </c>
      <c r="B80" s="4">
        <f t="shared" si="2"/>
        <v>0</v>
      </c>
      <c r="C80" s="4"/>
    </row>
    <row r="81" spans="1:3" ht="15">
      <c r="A81" s="4">
        <f t="shared" si="1"/>
        <v>13.4375</v>
      </c>
      <c r="B81" s="4">
        <f t="shared" si="2"/>
        <v>0</v>
      </c>
      <c r="C81" s="4"/>
    </row>
    <row r="82" spans="1:3" ht="15">
      <c r="A82" s="4">
        <f t="shared" si="1"/>
        <v>13.75</v>
      </c>
      <c r="B82" s="4">
        <f t="shared" si="2"/>
        <v>0</v>
      </c>
      <c r="C82" s="4"/>
    </row>
    <row r="83" spans="1:3" ht="15">
      <c r="A83" s="4">
        <f t="shared" si="1"/>
        <v>14.0625</v>
      </c>
      <c r="B83" s="4">
        <f t="shared" si="2"/>
        <v>0</v>
      </c>
      <c r="C83" s="4"/>
    </row>
    <row r="84" spans="1:3" ht="15">
      <c r="A84" s="4">
        <f t="shared" si="1"/>
        <v>14.375</v>
      </c>
      <c r="B84" s="4">
        <f t="shared" si="2"/>
        <v>0</v>
      </c>
      <c r="C84" s="4"/>
    </row>
    <row r="85" spans="1:3" ht="15">
      <c r="A85" s="4">
        <f t="shared" si="1"/>
        <v>14.6875</v>
      </c>
      <c r="B85" s="4">
        <f t="shared" si="2"/>
        <v>0</v>
      </c>
      <c r="C85" s="4"/>
    </row>
    <row r="86" spans="1:3" ht="15">
      <c r="A86" s="4">
        <f t="shared" si="1"/>
        <v>15</v>
      </c>
      <c r="B86" s="4">
        <f t="shared" si="2"/>
        <v>0</v>
      </c>
      <c r="C86" s="4"/>
    </row>
    <row r="87" spans="1:3" ht="15">
      <c r="A87" s="4">
        <f t="shared" si="1"/>
        <v>15.3125</v>
      </c>
      <c r="B87" s="4">
        <f t="shared" si="2"/>
        <v>0</v>
      </c>
      <c r="C87" s="4"/>
    </row>
    <row r="88" spans="1:3" ht="15">
      <c r="A88" s="4">
        <f t="shared" si="1"/>
        <v>15.625</v>
      </c>
      <c r="B88" s="4">
        <f t="shared" si="2"/>
        <v>0</v>
      </c>
      <c r="C88" s="4"/>
    </row>
    <row r="89" spans="1:3" ht="15">
      <c r="A89" s="4">
        <f t="shared" si="1"/>
        <v>15.9375</v>
      </c>
      <c r="B89" s="4">
        <f t="shared" si="2"/>
        <v>0</v>
      </c>
      <c r="C89" s="4"/>
    </row>
    <row r="90" spans="1:3" ht="15">
      <c r="A90" s="4">
        <f t="shared" si="1"/>
        <v>16.25</v>
      </c>
      <c r="B90" s="4">
        <f t="shared" si="2"/>
        <v>0</v>
      </c>
      <c r="C90" s="4"/>
    </row>
    <row r="91" spans="1:3" ht="15">
      <c r="A91" s="4">
        <f t="shared" si="1"/>
        <v>16.5625</v>
      </c>
      <c r="B91" s="4">
        <f t="shared" si="2"/>
        <v>0</v>
      </c>
      <c r="C91" s="4"/>
    </row>
    <row r="92" spans="1:3" ht="15">
      <c r="A92" s="4">
        <f t="shared" si="1"/>
        <v>16.875</v>
      </c>
      <c r="B92" s="4">
        <f t="shared" si="2"/>
        <v>0</v>
      </c>
      <c r="C92" s="4"/>
    </row>
    <row r="93" spans="1:3" ht="15">
      <c r="A93" s="4">
        <f t="shared" si="1"/>
        <v>17.1875</v>
      </c>
      <c r="B93" s="4">
        <f t="shared" si="2"/>
        <v>0</v>
      </c>
      <c r="C93" s="4"/>
    </row>
    <row r="94" spans="1:3" ht="15">
      <c r="A94" s="4">
        <f t="shared" si="1"/>
        <v>17.5</v>
      </c>
      <c r="B94" s="4">
        <f t="shared" si="2"/>
        <v>0</v>
      </c>
      <c r="C94" s="4"/>
    </row>
    <row r="95" spans="1:3" ht="15">
      <c r="A95" s="4">
        <f t="shared" si="1"/>
        <v>17.8125</v>
      </c>
      <c r="B95" s="4">
        <f t="shared" si="2"/>
        <v>0</v>
      </c>
      <c r="C95" s="4"/>
    </row>
    <row r="96" spans="1:3" ht="15">
      <c r="A96" s="4">
        <f t="shared" si="1"/>
        <v>18.125</v>
      </c>
      <c r="B96" s="4">
        <f t="shared" si="2"/>
        <v>0</v>
      </c>
      <c r="C96" s="4"/>
    </row>
    <row r="97" spans="1:3" ht="15">
      <c r="A97" s="4">
        <f t="shared" si="1"/>
        <v>18.4375</v>
      </c>
      <c r="B97" s="4">
        <f t="shared" si="2"/>
        <v>0</v>
      </c>
      <c r="C97" s="4"/>
    </row>
    <row r="98" spans="1:3" ht="15">
      <c r="A98" s="4">
        <f t="shared" si="1"/>
        <v>18.75</v>
      </c>
      <c r="B98" s="4">
        <f t="shared" si="2"/>
        <v>0</v>
      </c>
      <c r="C98" s="4"/>
    </row>
    <row r="99" spans="1:3" ht="15">
      <c r="A99" s="4">
        <f t="shared" si="1"/>
        <v>19.0625</v>
      </c>
      <c r="B99" s="4">
        <f t="shared" si="2"/>
        <v>0</v>
      </c>
      <c r="C99" s="4"/>
    </row>
    <row r="100" spans="1:3" ht="15">
      <c r="A100" s="4">
        <f t="shared" si="1"/>
        <v>19.375</v>
      </c>
      <c r="B100" s="4">
        <f t="shared" si="2"/>
        <v>0</v>
      </c>
      <c r="C100" s="4"/>
    </row>
    <row r="101" spans="1:3" ht="15">
      <c r="A101" s="4">
        <f t="shared" si="1"/>
        <v>19.6875</v>
      </c>
      <c r="B101" s="4">
        <f t="shared" si="2"/>
        <v>0</v>
      </c>
      <c r="C101" s="4"/>
    </row>
    <row r="102" spans="1:3" ht="15">
      <c r="A102" s="4">
        <f t="shared" si="1"/>
        <v>20</v>
      </c>
      <c r="B102" s="4">
        <f>IF(AND((A102&lt;=$C$35),(A102&gt;($C$35-2.5))),5*SIN(2*PI()/$G$6*($C$6-(A102/$G$7))),0)</f>
        <v>0</v>
      </c>
      <c r="C102" s="4"/>
    </row>
  </sheetData>
  <mergeCells count="4">
    <mergeCell ref="A35:B35"/>
    <mergeCell ref="E6:F6"/>
    <mergeCell ref="E7:F7"/>
    <mergeCell ref="A2:H2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K100"/>
  <sheetViews>
    <sheetView workbookViewId="0" topLeftCell="A1">
      <selection activeCell="A1" sqref="A1"/>
    </sheetView>
  </sheetViews>
  <sheetFormatPr defaultColWidth="11.421875" defaultRowHeight="15"/>
  <cols>
    <col min="1" max="2" width="11.421875" style="5" customWidth="1"/>
    <col min="3" max="3" width="13.140625" style="5" bestFit="1" customWidth="1"/>
    <col min="4" max="4" width="14.00390625" style="5" customWidth="1"/>
    <col min="5" max="5" width="13.421875" style="5" customWidth="1"/>
    <col min="6" max="6" width="14.8515625" style="5" customWidth="1"/>
    <col min="7" max="8" width="11.421875" style="5" customWidth="1"/>
    <col min="9" max="9" width="6.140625" style="5" customWidth="1"/>
    <col min="10" max="11" width="11.421875" style="5" customWidth="1"/>
  </cols>
  <sheetData>
    <row r="2" spans="1:11" s="1" customFormat="1" ht="25.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3"/>
      <c r="K2" s="3"/>
    </row>
    <row r="5" ht="15"/>
    <row r="6" spans="2:8" ht="15">
      <c r="B6" s="6" t="s">
        <v>7</v>
      </c>
      <c r="C6" s="6">
        <f>$B$7/50</f>
        <v>0.04</v>
      </c>
      <c r="E6" s="19" t="s">
        <v>4</v>
      </c>
      <c r="F6" s="20"/>
      <c r="G6" s="10">
        <f>$H$6/10</f>
        <v>0.5</v>
      </c>
      <c r="H6" s="9">
        <v>5</v>
      </c>
    </row>
    <row r="7" spans="2:7" ht="15">
      <c r="B7" s="5">
        <v>2</v>
      </c>
      <c r="E7" s="21" t="s">
        <v>8</v>
      </c>
      <c r="F7" s="22"/>
      <c r="G7" s="11">
        <v>10</v>
      </c>
    </row>
    <row r="8" ht="15"/>
    <row r="9" ht="15"/>
    <row r="33" spans="1:3" ht="15">
      <c r="A33" s="23" t="s">
        <v>3</v>
      </c>
      <c r="B33" s="24"/>
      <c r="C33" s="4">
        <f>v*t</f>
        <v>0.4</v>
      </c>
    </row>
    <row r="35" spans="1:3" ht="15">
      <c r="A35" s="4" t="s">
        <v>0</v>
      </c>
      <c r="B35" s="4" t="s">
        <v>1</v>
      </c>
      <c r="C35" s="4" t="s">
        <v>5</v>
      </c>
    </row>
    <row r="36" spans="1:3" ht="15">
      <c r="A36" s="4">
        <v>0</v>
      </c>
      <c r="B36" s="4">
        <f>IF(A36&lt;=$C$33,5*SIN(2*PI()/TT*(t-(A36/v))),0)</f>
        <v>2.4087683705085765</v>
      </c>
      <c r="C36" s="4"/>
    </row>
    <row r="37" spans="1:3" ht="15">
      <c r="A37" s="4">
        <f>A36+0.3125</f>
        <v>0.3125</v>
      </c>
      <c r="B37" s="4">
        <f aca="true" t="shared" si="0" ref="B37:B100">IF(A37&lt;=$C$33,5*SIN(2*PI()/TT*(t-(A37/v))),0)</f>
        <v>0.5486715554552264</v>
      </c>
      <c r="C37" s="4"/>
    </row>
    <row r="38" spans="1:3" ht="15">
      <c r="A38" s="4">
        <f aca="true" t="shared" si="1" ref="A38:A100">A37+0.3125</f>
        <v>0.625</v>
      </c>
      <c r="B38" s="4">
        <f t="shared" si="0"/>
        <v>0</v>
      </c>
      <c r="C38" s="4"/>
    </row>
    <row r="39" spans="1:3" ht="15">
      <c r="A39" s="4">
        <f t="shared" si="1"/>
        <v>0.9375</v>
      </c>
      <c r="B39" s="4">
        <f t="shared" si="0"/>
        <v>0</v>
      </c>
      <c r="C39" s="4"/>
    </row>
    <row r="40" spans="1:3" ht="15">
      <c r="A40" s="4">
        <f t="shared" si="1"/>
        <v>1.25</v>
      </c>
      <c r="B40" s="4">
        <f t="shared" si="0"/>
        <v>0</v>
      </c>
      <c r="C40" s="4"/>
    </row>
    <row r="41" spans="1:3" ht="15">
      <c r="A41" s="4">
        <f t="shared" si="1"/>
        <v>1.5625</v>
      </c>
      <c r="B41" s="4">
        <f t="shared" si="0"/>
        <v>0</v>
      </c>
      <c r="C41" s="4"/>
    </row>
    <row r="42" spans="1:3" ht="15">
      <c r="A42" s="4">
        <f t="shared" si="1"/>
        <v>1.875</v>
      </c>
      <c r="B42" s="4">
        <f t="shared" si="0"/>
        <v>0</v>
      </c>
      <c r="C42" s="4"/>
    </row>
    <row r="43" spans="1:3" ht="15">
      <c r="A43" s="4">
        <f t="shared" si="1"/>
        <v>2.1875</v>
      </c>
      <c r="B43" s="4">
        <f t="shared" si="0"/>
        <v>0</v>
      </c>
      <c r="C43" s="4"/>
    </row>
    <row r="44" spans="1:3" ht="15">
      <c r="A44" s="4">
        <f t="shared" si="1"/>
        <v>2.5</v>
      </c>
      <c r="B44" s="4">
        <f t="shared" si="0"/>
        <v>0</v>
      </c>
      <c r="C44" s="4"/>
    </row>
    <row r="45" spans="1:3" ht="15">
      <c r="A45" s="4">
        <f t="shared" si="1"/>
        <v>2.8125</v>
      </c>
      <c r="B45" s="4">
        <f t="shared" si="0"/>
        <v>0</v>
      </c>
      <c r="C45" s="4"/>
    </row>
    <row r="46" spans="1:3" ht="15">
      <c r="A46" s="4">
        <f t="shared" si="1"/>
        <v>3.125</v>
      </c>
      <c r="B46" s="4">
        <f t="shared" si="0"/>
        <v>0</v>
      </c>
      <c r="C46" s="4"/>
    </row>
    <row r="47" spans="1:3" ht="15">
      <c r="A47" s="4">
        <f t="shared" si="1"/>
        <v>3.4375</v>
      </c>
      <c r="B47" s="4">
        <f t="shared" si="0"/>
        <v>0</v>
      </c>
      <c r="C47" s="4"/>
    </row>
    <row r="48" spans="1:3" ht="15">
      <c r="A48" s="4">
        <f t="shared" si="1"/>
        <v>3.75</v>
      </c>
      <c r="B48" s="4">
        <f t="shared" si="0"/>
        <v>0</v>
      </c>
      <c r="C48" s="4"/>
    </row>
    <row r="49" spans="1:3" ht="15">
      <c r="A49" s="4">
        <f t="shared" si="1"/>
        <v>4.0625</v>
      </c>
      <c r="B49" s="4">
        <f t="shared" si="0"/>
        <v>0</v>
      </c>
      <c r="C49" s="4"/>
    </row>
    <row r="50" spans="1:3" ht="15">
      <c r="A50" s="4">
        <f t="shared" si="1"/>
        <v>4.375</v>
      </c>
      <c r="B50" s="4">
        <f t="shared" si="0"/>
        <v>0</v>
      </c>
      <c r="C50" s="4"/>
    </row>
    <row r="51" spans="1:3" ht="15">
      <c r="A51" s="4">
        <f t="shared" si="1"/>
        <v>4.6875</v>
      </c>
      <c r="B51" s="4">
        <f t="shared" si="0"/>
        <v>0</v>
      </c>
      <c r="C51" s="4"/>
    </row>
    <row r="52" spans="1:3" ht="15">
      <c r="A52" s="4">
        <f t="shared" si="1"/>
        <v>5</v>
      </c>
      <c r="B52" s="4">
        <f t="shared" si="0"/>
        <v>0</v>
      </c>
      <c r="C52" s="4">
        <f>B52</f>
        <v>0</v>
      </c>
    </row>
    <row r="53" spans="1:3" ht="15">
      <c r="A53" s="4">
        <f t="shared" si="1"/>
        <v>5.3125</v>
      </c>
      <c r="B53" s="4">
        <f t="shared" si="0"/>
        <v>0</v>
      </c>
      <c r="C53" s="4"/>
    </row>
    <row r="54" spans="1:3" ht="15">
      <c r="A54" s="4">
        <f t="shared" si="1"/>
        <v>5.625</v>
      </c>
      <c r="B54" s="4">
        <f t="shared" si="0"/>
        <v>0</v>
      </c>
      <c r="C54" s="4"/>
    </row>
    <row r="55" spans="1:3" ht="15">
      <c r="A55" s="4">
        <f t="shared" si="1"/>
        <v>5.9375</v>
      </c>
      <c r="B55" s="4">
        <f t="shared" si="0"/>
        <v>0</v>
      </c>
      <c r="C55" s="4"/>
    </row>
    <row r="56" spans="1:3" ht="15">
      <c r="A56" s="4">
        <f t="shared" si="1"/>
        <v>6.25</v>
      </c>
      <c r="B56" s="4">
        <f t="shared" si="0"/>
        <v>0</v>
      </c>
      <c r="C56" s="4"/>
    </row>
    <row r="57" spans="1:3" ht="15">
      <c r="A57" s="4">
        <f t="shared" si="1"/>
        <v>6.5625</v>
      </c>
      <c r="B57" s="4">
        <f t="shared" si="0"/>
        <v>0</v>
      </c>
      <c r="C57" s="4"/>
    </row>
    <row r="58" spans="1:3" ht="15">
      <c r="A58" s="4">
        <f t="shared" si="1"/>
        <v>6.875</v>
      </c>
      <c r="B58" s="4">
        <f t="shared" si="0"/>
        <v>0</v>
      </c>
      <c r="C58" s="4"/>
    </row>
    <row r="59" spans="1:3" ht="15">
      <c r="A59" s="4">
        <f t="shared" si="1"/>
        <v>7.1875</v>
      </c>
      <c r="B59" s="4">
        <f t="shared" si="0"/>
        <v>0</v>
      </c>
      <c r="C59" s="4"/>
    </row>
    <row r="60" spans="1:3" ht="15">
      <c r="A60" s="4">
        <f t="shared" si="1"/>
        <v>7.5</v>
      </c>
      <c r="B60" s="4">
        <f t="shared" si="0"/>
        <v>0</v>
      </c>
      <c r="C60" s="4"/>
    </row>
    <row r="61" spans="1:3" ht="15">
      <c r="A61" s="4">
        <f t="shared" si="1"/>
        <v>7.8125</v>
      </c>
      <c r="B61" s="4">
        <f t="shared" si="0"/>
        <v>0</v>
      </c>
      <c r="C61" s="4"/>
    </row>
    <row r="62" spans="1:3" ht="15">
      <c r="A62" s="4">
        <f t="shared" si="1"/>
        <v>8.125</v>
      </c>
      <c r="B62" s="4">
        <f t="shared" si="0"/>
        <v>0</v>
      </c>
      <c r="C62" s="4"/>
    </row>
    <row r="63" spans="1:3" ht="15">
      <c r="A63" s="4">
        <f t="shared" si="1"/>
        <v>8.4375</v>
      </c>
      <c r="B63" s="4">
        <f t="shared" si="0"/>
        <v>0</v>
      </c>
      <c r="C63" s="4"/>
    </row>
    <row r="64" spans="1:3" ht="15">
      <c r="A64" s="4">
        <f t="shared" si="1"/>
        <v>8.75</v>
      </c>
      <c r="B64" s="4">
        <f t="shared" si="0"/>
        <v>0</v>
      </c>
      <c r="C64" s="4"/>
    </row>
    <row r="65" spans="1:3" ht="15">
      <c r="A65" s="4">
        <f t="shared" si="1"/>
        <v>9.0625</v>
      </c>
      <c r="B65" s="4">
        <f t="shared" si="0"/>
        <v>0</v>
      </c>
      <c r="C65" s="4"/>
    </row>
    <row r="66" spans="1:3" ht="15">
      <c r="A66" s="4">
        <f t="shared" si="1"/>
        <v>9.375</v>
      </c>
      <c r="B66" s="4">
        <f t="shared" si="0"/>
        <v>0</v>
      </c>
      <c r="C66" s="4"/>
    </row>
    <row r="67" spans="1:3" ht="15">
      <c r="A67" s="4">
        <f t="shared" si="1"/>
        <v>9.6875</v>
      </c>
      <c r="B67" s="4">
        <f t="shared" si="0"/>
        <v>0</v>
      </c>
      <c r="C67" s="4"/>
    </row>
    <row r="68" spans="1:3" ht="15">
      <c r="A68" s="4">
        <f t="shared" si="1"/>
        <v>10</v>
      </c>
      <c r="B68" s="4">
        <f t="shared" si="0"/>
        <v>0</v>
      </c>
      <c r="C68" s="4"/>
    </row>
    <row r="69" spans="1:3" ht="15">
      <c r="A69" s="4">
        <f t="shared" si="1"/>
        <v>10.3125</v>
      </c>
      <c r="B69" s="4">
        <f t="shared" si="0"/>
        <v>0</v>
      </c>
      <c r="C69" s="4"/>
    </row>
    <row r="70" spans="1:3" ht="15">
      <c r="A70" s="4">
        <f t="shared" si="1"/>
        <v>10.625</v>
      </c>
      <c r="B70" s="4">
        <f t="shared" si="0"/>
        <v>0</v>
      </c>
      <c r="C70" s="4"/>
    </row>
    <row r="71" spans="1:3" ht="15">
      <c r="A71" s="4">
        <f t="shared" si="1"/>
        <v>10.9375</v>
      </c>
      <c r="B71" s="4">
        <f t="shared" si="0"/>
        <v>0</v>
      </c>
      <c r="C71" s="4"/>
    </row>
    <row r="72" spans="1:3" ht="15">
      <c r="A72" s="4">
        <f t="shared" si="1"/>
        <v>11.25</v>
      </c>
      <c r="B72" s="4">
        <f t="shared" si="0"/>
        <v>0</v>
      </c>
      <c r="C72" s="4"/>
    </row>
    <row r="73" spans="1:3" ht="15">
      <c r="A73" s="4">
        <f t="shared" si="1"/>
        <v>11.5625</v>
      </c>
      <c r="B73" s="4">
        <f t="shared" si="0"/>
        <v>0</v>
      </c>
      <c r="C73" s="4"/>
    </row>
    <row r="74" spans="1:3" ht="15">
      <c r="A74" s="4">
        <f t="shared" si="1"/>
        <v>11.875</v>
      </c>
      <c r="B74" s="4">
        <f t="shared" si="0"/>
        <v>0</v>
      </c>
      <c r="C74" s="4"/>
    </row>
    <row r="75" spans="1:3" ht="15">
      <c r="A75" s="4">
        <f t="shared" si="1"/>
        <v>12.1875</v>
      </c>
      <c r="B75" s="4">
        <f t="shared" si="0"/>
        <v>0</v>
      </c>
      <c r="C75" s="4"/>
    </row>
    <row r="76" spans="1:3" ht="15">
      <c r="A76" s="4">
        <f t="shared" si="1"/>
        <v>12.5</v>
      </c>
      <c r="B76" s="4">
        <f t="shared" si="0"/>
        <v>0</v>
      </c>
      <c r="C76" s="4"/>
    </row>
    <row r="77" spans="1:3" ht="15">
      <c r="A77" s="4">
        <f t="shared" si="1"/>
        <v>12.8125</v>
      </c>
      <c r="B77" s="4">
        <f t="shared" si="0"/>
        <v>0</v>
      </c>
      <c r="C77" s="4"/>
    </row>
    <row r="78" spans="1:3" ht="15">
      <c r="A78" s="4">
        <f t="shared" si="1"/>
        <v>13.125</v>
      </c>
      <c r="B78" s="4">
        <f t="shared" si="0"/>
        <v>0</v>
      </c>
      <c r="C78" s="4"/>
    </row>
    <row r="79" spans="1:3" ht="15">
      <c r="A79" s="4">
        <f t="shared" si="1"/>
        <v>13.4375</v>
      </c>
      <c r="B79" s="4">
        <f t="shared" si="0"/>
        <v>0</v>
      </c>
      <c r="C79" s="4"/>
    </row>
    <row r="80" spans="1:3" ht="15">
      <c r="A80" s="4">
        <f t="shared" si="1"/>
        <v>13.75</v>
      </c>
      <c r="B80" s="4">
        <f t="shared" si="0"/>
        <v>0</v>
      </c>
      <c r="C80" s="4"/>
    </row>
    <row r="81" spans="1:3" ht="15">
      <c r="A81" s="4">
        <f t="shared" si="1"/>
        <v>14.0625</v>
      </c>
      <c r="B81" s="4">
        <f t="shared" si="0"/>
        <v>0</v>
      </c>
      <c r="C81" s="4"/>
    </row>
    <row r="82" spans="1:3" ht="15">
      <c r="A82" s="4">
        <f t="shared" si="1"/>
        <v>14.375</v>
      </c>
      <c r="B82" s="4">
        <f t="shared" si="0"/>
        <v>0</v>
      </c>
      <c r="C82" s="4"/>
    </row>
    <row r="83" spans="1:3" ht="15">
      <c r="A83" s="4">
        <f t="shared" si="1"/>
        <v>14.6875</v>
      </c>
      <c r="B83" s="4">
        <f t="shared" si="0"/>
        <v>0</v>
      </c>
      <c r="C83" s="4"/>
    </row>
    <row r="84" spans="1:3" ht="15">
      <c r="A84" s="4">
        <f t="shared" si="1"/>
        <v>15</v>
      </c>
      <c r="B84" s="4">
        <f t="shared" si="0"/>
        <v>0</v>
      </c>
      <c r="C84" s="4"/>
    </row>
    <row r="85" spans="1:3" ht="15">
      <c r="A85" s="4">
        <f t="shared" si="1"/>
        <v>15.3125</v>
      </c>
      <c r="B85" s="4">
        <f t="shared" si="0"/>
        <v>0</v>
      </c>
      <c r="C85" s="4"/>
    </row>
    <row r="86" spans="1:3" ht="15">
      <c r="A86" s="4">
        <f t="shared" si="1"/>
        <v>15.625</v>
      </c>
      <c r="B86" s="4">
        <f t="shared" si="0"/>
        <v>0</v>
      </c>
      <c r="C86" s="4"/>
    </row>
    <row r="87" spans="1:3" ht="15">
      <c r="A87" s="4">
        <f t="shared" si="1"/>
        <v>15.9375</v>
      </c>
      <c r="B87" s="4">
        <f t="shared" si="0"/>
        <v>0</v>
      </c>
      <c r="C87" s="4"/>
    </row>
    <row r="88" spans="1:3" ht="15">
      <c r="A88" s="4">
        <f t="shared" si="1"/>
        <v>16.25</v>
      </c>
      <c r="B88" s="4">
        <f t="shared" si="0"/>
        <v>0</v>
      </c>
      <c r="C88" s="4"/>
    </row>
    <row r="89" spans="1:3" ht="15">
      <c r="A89" s="4">
        <f t="shared" si="1"/>
        <v>16.5625</v>
      </c>
      <c r="B89" s="4">
        <f t="shared" si="0"/>
        <v>0</v>
      </c>
      <c r="C89" s="4"/>
    </row>
    <row r="90" spans="1:3" ht="15">
      <c r="A90" s="4">
        <f t="shared" si="1"/>
        <v>16.875</v>
      </c>
      <c r="B90" s="4">
        <f t="shared" si="0"/>
        <v>0</v>
      </c>
      <c r="C90" s="4"/>
    </row>
    <row r="91" spans="1:3" ht="15">
      <c r="A91" s="4">
        <f t="shared" si="1"/>
        <v>17.1875</v>
      </c>
      <c r="B91" s="4">
        <f t="shared" si="0"/>
        <v>0</v>
      </c>
      <c r="C91" s="4"/>
    </row>
    <row r="92" spans="1:3" ht="15">
      <c r="A92" s="4">
        <f t="shared" si="1"/>
        <v>17.5</v>
      </c>
      <c r="B92" s="4">
        <f t="shared" si="0"/>
        <v>0</v>
      </c>
      <c r="C92" s="4"/>
    </row>
    <row r="93" spans="1:3" ht="15">
      <c r="A93" s="4">
        <f t="shared" si="1"/>
        <v>17.8125</v>
      </c>
      <c r="B93" s="4">
        <f t="shared" si="0"/>
        <v>0</v>
      </c>
      <c r="C93" s="4"/>
    </row>
    <row r="94" spans="1:3" ht="15">
      <c r="A94" s="4">
        <f t="shared" si="1"/>
        <v>18.125</v>
      </c>
      <c r="B94" s="4">
        <f t="shared" si="0"/>
        <v>0</v>
      </c>
      <c r="C94" s="4"/>
    </row>
    <row r="95" spans="1:3" ht="15">
      <c r="A95" s="4">
        <f t="shared" si="1"/>
        <v>18.4375</v>
      </c>
      <c r="B95" s="4">
        <f t="shared" si="0"/>
        <v>0</v>
      </c>
      <c r="C95" s="4"/>
    </row>
    <row r="96" spans="1:3" ht="15">
      <c r="A96" s="4">
        <f t="shared" si="1"/>
        <v>18.75</v>
      </c>
      <c r="B96" s="4">
        <f t="shared" si="0"/>
        <v>0</v>
      </c>
      <c r="C96" s="4"/>
    </row>
    <row r="97" spans="1:3" ht="15">
      <c r="A97" s="4">
        <f t="shared" si="1"/>
        <v>19.0625</v>
      </c>
      <c r="B97" s="4">
        <f t="shared" si="0"/>
        <v>0</v>
      </c>
      <c r="C97" s="4"/>
    </row>
    <row r="98" spans="1:3" ht="15">
      <c r="A98" s="4">
        <f t="shared" si="1"/>
        <v>19.375</v>
      </c>
      <c r="B98" s="4">
        <f t="shared" si="0"/>
        <v>0</v>
      </c>
      <c r="C98" s="4"/>
    </row>
    <row r="99" spans="1:3" ht="15">
      <c r="A99" s="4">
        <f t="shared" si="1"/>
        <v>19.6875</v>
      </c>
      <c r="B99" s="4">
        <f t="shared" si="0"/>
        <v>0</v>
      </c>
      <c r="C99" s="4"/>
    </row>
    <row r="100" spans="1:3" ht="15">
      <c r="A100" s="4">
        <f t="shared" si="1"/>
        <v>20</v>
      </c>
      <c r="B100" s="4">
        <f t="shared" si="0"/>
        <v>0</v>
      </c>
      <c r="C100" s="4"/>
    </row>
  </sheetData>
  <mergeCells count="4">
    <mergeCell ref="E6:F6"/>
    <mergeCell ref="E7:F7"/>
    <mergeCell ref="A2:I2"/>
    <mergeCell ref="A33:B33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L95"/>
  <sheetViews>
    <sheetView workbookViewId="0" topLeftCell="A1">
      <selection activeCell="A1" sqref="A1"/>
    </sheetView>
  </sheetViews>
  <sheetFormatPr defaultColWidth="11.421875" defaultRowHeight="15"/>
  <cols>
    <col min="1" max="3" width="11.421875" style="5" customWidth="1"/>
    <col min="4" max="4" width="15.57421875" style="5" customWidth="1"/>
    <col min="5" max="5" width="11.421875" style="5" customWidth="1"/>
    <col min="6" max="6" width="15.7109375" style="5" customWidth="1"/>
    <col min="7" max="12" width="11.421875" style="5" customWidth="1"/>
  </cols>
  <sheetData>
    <row r="2" spans="1:12" s="1" customFormat="1" ht="25.5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3"/>
      <c r="K2" s="3"/>
      <c r="L2" s="3"/>
    </row>
    <row r="3" spans="1:12" s="1" customFormat="1" ht="25.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3"/>
      <c r="K3" s="3"/>
      <c r="L3" s="3"/>
    </row>
    <row r="6" spans="1:12" s="1" customFormat="1" ht="15">
      <c r="A6" s="3"/>
      <c r="B6" s="12" t="s">
        <v>2</v>
      </c>
      <c r="C6" s="12">
        <f>$B$7/50</f>
        <v>2.44</v>
      </c>
      <c r="D6" s="3"/>
      <c r="E6" s="25" t="s">
        <v>6</v>
      </c>
      <c r="F6" s="26"/>
      <c r="G6" s="14">
        <v>0.5</v>
      </c>
      <c r="H6" s="3"/>
      <c r="I6" s="3"/>
      <c r="J6" s="3"/>
      <c r="K6" s="3"/>
      <c r="L6" s="3"/>
    </row>
    <row r="7" spans="1:12" s="1" customFormat="1" ht="15">
      <c r="A7" s="3"/>
      <c r="B7" s="13">
        <v>122</v>
      </c>
      <c r="C7" s="13"/>
      <c r="D7" s="3"/>
      <c r="E7" s="25" t="s">
        <v>8</v>
      </c>
      <c r="F7" s="26"/>
      <c r="G7" s="14">
        <v>10</v>
      </c>
      <c r="H7" s="3"/>
      <c r="I7" s="3"/>
      <c r="J7" s="3"/>
      <c r="K7" s="3"/>
      <c r="L7" s="3"/>
    </row>
    <row r="8" ht="15"/>
    <row r="28" spans="1:3" ht="15">
      <c r="A28" s="23" t="s">
        <v>3</v>
      </c>
      <c r="B28" s="24"/>
      <c r="C28" s="4">
        <f>$C$6*$G$7</f>
        <v>24.4</v>
      </c>
    </row>
    <row r="30" spans="1:3" ht="15">
      <c r="A30" s="4" t="s">
        <v>0</v>
      </c>
      <c r="B30" s="4" t="s">
        <v>1</v>
      </c>
      <c r="C30" s="4" t="s">
        <v>5</v>
      </c>
    </row>
    <row r="31" spans="1:3" ht="15">
      <c r="A31" s="4">
        <v>0</v>
      </c>
      <c r="B31" s="4">
        <f aca="true" t="shared" si="0" ref="B31:B62">IF(A31&lt;=$C$28,5*SIN(2*PI()/TT*($C$6-(A31/v))),0)</f>
        <v>-3.4227355296434454</v>
      </c>
      <c r="C31" s="4">
        <f>B31</f>
        <v>-3.4227355296434454</v>
      </c>
    </row>
    <row r="32" spans="1:3" ht="15">
      <c r="A32" s="4">
        <f>A31+0.3125</f>
        <v>0.3125</v>
      </c>
      <c r="B32" s="4">
        <f t="shared" si="0"/>
        <v>-4.557016383177232</v>
      </c>
      <c r="C32" s="4"/>
    </row>
    <row r="33" spans="1:3" ht="15">
      <c r="A33" s="4">
        <f aca="true" t="shared" si="1" ref="A33:A95">A32+0.3125</f>
        <v>0.625</v>
      </c>
      <c r="B33" s="4">
        <f t="shared" si="0"/>
        <v>-4.997532801828658</v>
      </c>
      <c r="C33" s="4"/>
    </row>
    <row r="34" spans="1:3" ht="15">
      <c r="A34" s="4">
        <f t="shared" si="1"/>
        <v>0.9375</v>
      </c>
      <c r="B34" s="4">
        <f t="shared" si="0"/>
        <v>-4.67722015414933</v>
      </c>
      <c r="C34" s="4"/>
    </row>
    <row r="35" spans="1:3" ht="15">
      <c r="A35" s="4">
        <f t="shared" si="1"/>
        <v>1.25</v>
      </c>
      <c r="B35" s="4">
        <f t="shared" si="0"/>
        <v>-3.64484313710705</v>
      </c>
      <c r="C35" s="4"/>
    </row>
    <row r="36" spans="1:3" ht="15">
      <c r="A36" s="4">
        <f t="shared" si="1"/>
        <v>1.5625</v>
      </c>
      <c r="B36" s="4">
        <f t="shared" si="0"/>
        <v>-2.0575717930255397</v>
      </c>
      <c r="C36" s="4"/>
    </row>
    <row r="37" spans="1:3" ht="15">
      <c r="A37" s="4">
        <f t="shared" si="1"/>
        <v>1.875</v>
      </c>
      <c r="B37" s="4">
        <f t="shared" si="0"/>
        <v>-0.1570537953906262</v>
      </c>
      <c r="C37" s="4"/>
    </row>
    <row r="38" spans="1:3" ht="15">
      <c r="A38" s="4">
        <f t="shared" si="1"/>
        <v>2.1875</v>
      </c>
      <c r="B38" s="4">
        <f t="shared" si="0"/>
        <v>1.7673742188962938</v>
      </c>
      <c r="C38" s="4"/>
    </row>
    <row r="39" spans="1:3" ht="15">
      <c r="A39" s="4">
        <f t="shared" si="1"/>
        <v>2.5</v>
      </c>
      <c r="B39" s="4">
        <f t="shared" si="0"/>
        <v>3.422735529643445</v>
      </c>
      <c r="C39" s="4"/>
    </row>
    <row r="40" spans="1:3" ht="15">
      <c r="A40" s="4">
        <f t="shared" si="1"/>
        <v>2.8125</v>
      </c>
      <c r="B40" s="4">
        <f t="shared" si="0"/>
        <v>4.557016383177231</v>
      </c>
      <c r="C40" s="4"/>
    </row>
    <row r="41" spans="1:3" ht="15">
      <c r="A41" s="4">
        <f t="shared" si="1"/>
        <v>3.125</v>
      </c>
      <c r="B41" s="4">
        <f t="shared" si="0"/>
        <v>4.997532801828658</v>
      </c>
      <c r="C41" s="4"/>
    </row>
    <row r="42" spans="1:3" ht="15">
      <c r="A42" s="4">
        <f t="shared" si="1"/>
        <v>3.4375</v>
      </c>
      <c r="B42" s="4">
        <f t="shared" si="0"/>
        <v>4.677220154149331</v>
      </c>
      <c r="C42" s="4"/>
    </row>
    <row r="43" spans="1:3" ht="15">
      <c r="A43" s="4">
        <f t="shared" si="1"/>
        <v>3.75</v>
      </c>
      <c r="B43" s="4">
        <f t="shared" si="0"/>
        <v>3.6448431371070504</v>
      </c>
      <c r="C43" s="4"/>
    </row>
    <row r="44" spans="1:3" ht="15">
      <c r="A44" s="4">
        <f t="shared" si="1"/>
        <v>4.0625</v>
      </c>
      <c r="B44" s="4">
        <f t="shared" si="0"/>
        <v>2.0575717930255406</v>
      </c>
      <c r="C44" s="4"/>
    </row>
    <row r="45" spans="1:3" ht="15">
      <c r="A45" s="4">
        <f t="shared" si="1"/>
        <v>4.375</v>
      </c>
      <c r="B45" s="4">
        <f t="shared" si="0"/>
        <v>0.15705379539062678</v>
      </c>
      <c r="C45" s="4"/>
    </row>
    <row r="46" spans="1:3" ht="15">
      <c r="A46" s="4">
        <f t="shared" si="1"/>
        <v>4.6875</v>
      </c>
      <c r="B46" s="4">
        <f t="shared" si="0"/>
        <v>-1.7673742188962929</v>
      </c>
      <c r="C46" s="4"/>
    </row>
    <row r="47" spans="1:3" ht="15">
      <c r="A47" s="4">
        <f t="shared" si="1"/>
        <v>5</v>
      </c>
      <c r="B47" s="4">
        <f t="shared" si="0"/>
        <v>-3.422735529643444</v>
      </c>
      <c r="C47" s="4">
        <f>IF(A47&lt;$C$28,B47,"")</f>
        <v>-3.422735529643444</v>
      </c>
    </row>
    <row r="48" spans="1:3" ht="15">
      <c r="A48" s="4">
        <f t="shared" si="1"/>
        <v>5.3125</v>
      </c>
      <c r="B48" s="4">
        <f t="shared" si="0"/>
        <v>-4.557016383177231</v>
      </c>
      <c r="C48" s="4"/>
    </row>
    <row r="49" spans="1:3" ht="15">
      <c r="A49" s="4">
        <f t="shared" si="1"/>
        <v>5.625</v>
      </c>
      <c r="B49" s="4">
        <f t="shared" si="0"/>
        <v>-4.997532801828658</v>
      </c>
      <c r="C49" s="4"/>
    </row>
    <row r="50" spans="1:3" ht="15">
      <c r="A50" s="4">
        <f t="shared" si="1"/>
        <v>5.9375</v>
      </c>
      <c r="B50" s="4">
        <f t="shared" si="0"/>
        <v>-4.677220154149331</v>
      </c>
      <c r="C50" s="4"/>
    </row>
    <row r="51" spans="1:3" ht="15">
      <c r="A51" s="4">
        <f t="shared" si="1"/>
        <v>6.25</v>
      </c>
      <c r="B51" s="4">
        <f t="shared" si="0"/>
        <v>-3.644843137107051</v>
      </c>
      <c r="C51" s="4">
        <f>IF(A51&lt;$C$28,B51,"")</f>
        <v>-3.644843137107051</v>
      </c>
    </row>
    <row r="52" spans="1:3" ht="15">
      <c r="A52" s="4">
        <f t="shared" si="1"/>
        <v>6.5625</v>
      </c>
      <c r="B52" s="4">
        <f t="shared" si="0"/>
        <v>-2.057571793025541</v>
      </c>
      <c r="C52" s="4"/>
    </row>
    <row r="53" spans="1:3" ht="15">
      <c r="A53" s="4">
        <f t="shared" si="1"/>
        <v>6.875</v>
      </c>
      <c r="B53" s="4">
        <f t="shared" si="0"/>
        <v>-0.15705379539062742</v>
      </c>
      <c r="C53" s="4"/>
    </row>
    <row r="54" spans="1:3" ht="15">
      <c r="A54" s="4">
        <f t="shared" si="1"/>
        <v>7.1875</v>
      </c>
      <c r="B54" s="4">
        <f t="shared" si="0"/>
        <v>1.7673742188962924</v>
      </c>
      <c r="C54" s="4"/>
    </row>
    <row r="55" spans="1:3" ht="15">
      <c r="A55" s="4">
        <f t="shared" si="1"/>
        <v>7.5</v>
      </c>
      <c r="B55" s="4">
        <f t="shared" si="0"/>
        <v>3.4227355296434436</v>
      </c>
      <c r="C55" s="4">
        <f>IF(A55&lt;$C$28,B55,"")</f>
        <v>3.4227355296434436</v>
      </c>
    </row>
    <row r="56" spans="1:3" ht="15">
      <c r="A56" s="4">
        <f t="shared" si="1"/>
        <v>7.8125</v>
      </c>
      <c r="B56" s="4">
        <f t="shared" si="0"/>
        <v>4.557016383177231</v>
      </c>
      <c r="C56" s="4"/>
    </row>
    <row r="57" spans="1:3" ht="15">
      <c r="A57" s="4">
        <f t="shared" si="1"/>
        <v>8.125</v>
      </c>
      <c r="B57" s="4">
        <f t="shared" si="0"/>
        <v>4.997532801828658</v>
      </c>
      <c r="C57" s="4"/>
    </row>
    <row r="58" spans="1:3" ht="15">
      <c r="A58" s="4">
        <f t="shared" si="1"/>
        <v>8.4375</v>
      </c>
      <c r="B58" s="4">
        <f t="shared" si="0"/>
        <v>4.677220154149331</v>
      </c>
      <c r="C58" s="4"/>
    </row>
    <row r="59" spans="1:3" ht="15">
      <c r="A59" s="4">
        <f t="shared" si="1"/>
        <v>8.75</v>
      </c>
      <c r="B59" s="4">
        <f t="shared" si="0"/>
        <v>3.644843137107051</v>
      </c>
      <c r="C59" s="4">
        <f>IF(A59&lt;$C$28,B59,"")</f>
        <v>3.644843137107051</v>
      </c>
    </row>
    <row r="60" spans="1:3" ht="15">
      <c r="A60" s="4">
        <f t="shared" si="1"/>
        <v>9.0625</v>
      </c>
      <c r="B60" s="4">
        <f t="shared" si="0"/>
        <v>2.0575717930255415</v>
      </c>
      <c r="C60" s="4"/>
    </row>
    <row r="61" spans="1:3" ht="15">
      <c r="A61" s="4">
        <f t="shared" si="1"/>
        <v>9.375</v>
      </c>
      <c r="B61" s="4">
        <f t="shared" si="0"/>
        <v>0.15705379539062803</v>
      </c>
      <c r="C61" s="4"/>
    </row>
    <row r="62" spans="1:3" ht="15">
      <c r="A62" s="4">
        <f t="shared" si="1"/>
        <v>9.6875</v>
      </c>
      <c r="B62" s="4">
        <f t="shared" si="0"/>
        <v>-1.7673742188962918</v>
      </c>
      <c r="C62" s="4"/>
    </row>
    <row r="63" spans="1:3" ht="15">
      <c r="A63" s="4">
        <f t="shared" si="1"/>
        <v>10</v>
      </c>
      <c r="B63" s="4">
        <f aca="true" t="shared" si="2" ref="B63:B94">IF(A63&lt;=$C$28,5*SIN(2*PI()/TT*($C$6-(A63/v))),0)</f>
        <v>-3.422735529643443</v>
      </c>
      <c r="C63" s="4">
        <f>IF(A63&lt;$C$28,B63,"")</f>
        <v>-3.422735529643443</v>
      </c>
    </row>
    <row r="64" spans="1:3" ht="15">
      <c r="A64" s="4">
        <f t="shared" si="1"/>
        <v>10.3125</v>
      </c>
      <c r="B64" s="4">
        <f t="shared" si="2"/>
        <v>-4.557016383177231</v>
      </c>
      <c r="C64" s="4"/>
    </row>
    <row r="65" spans="1:3" ht="15">
      <c r="A65" s="4">
        <f t="shared" si="1"/>
        <v>10.625</v>
      </c>
      <c r="B65" s="4">
        <f t="shared" si="2"/>
        <v>-4.997532801828658</v>
      </c>
      <c r="C65" s="4"/>
    </row>
    <row r="66" spans="1:3" ht="15">
      <c r="A66" s="4">
        <f t="shared" si="1"/>
        <v>10.9375</v>
      </c>
      <c r="B66" s="4">
        <f t="shared" si="2"/>
        <v>-4.677220154149332</v>
      </c>
      <c r="C66" s="4"/>
    </row>
    <row r="67" spans="1:3" ht="15">
      <c r="A67" s="4">
        <f t="shared" si="1"/>
        <v>11.25</v>
      </c>
      <c r="B67" s="4">
        <f t="shared" si="2"/>
        <v>-3.6448431371070518</v>
      </c>
      <c r="C67" s="4"/>
    </row>
    <row r="68" spans="1:3" ht="15">
      <c r="A68" s="4">
        <f t="shared" si="1"/>
        <v>11.5625</v>
      </c>
      <c r="B68" s="4">
        <f t="shared" si="2"/>
        <v>-2.0575717930255424</v>
      </c>
      <c r="C68" s="4"/>
    </row>
    <row r="69" spans="1:3" ht="15">
      <c r="A69" s="4">
        <f t="shared" si="1"/>
        <v>11.875</v>
      </c>
      <c r="B69" s="4">
        <f t="shared" si="2"/>
        <v>-0.15705379539063752</v>
      </c>
      <c r="C69" s="4"/>
    </row>
    <row r="70" spans="1:3" ht="15">
      <c r="A70" s="4">
        <f t="shared" si="1"/>
        <v>12.1875</v>
      </c>
      <c r="B70" s="4">
        <f t="shared" si="2"/>
        <v>1.7673742188962913</v>
      </c>
      <c r="C70" s="4"/>
    </row>
    <row r="71" spans="1:3" ht="15">
      <c r="A71" s="4">
        <f t="shared" si="1"/>
        <v>12.5</v>
      </c>
      <c r="B71" s="4">
        <f t="shared" si="2"/>
        <v>3.4227355296434494</v>
      </c>
      <c r="C71" s="4"/>
    </row>
    <row r="72" spans="1:3" ht="15">
      <c r="A72" s="4">
        <f t="shared" si="1"/>
        <v>12.8125</v>
      </c>
      <c r="B72" s="4">
        <f t="shared" si="2"/>
        <v>4.55701638317723</v>
      </c>
      <c r="C72" s="4"/>
    </row>
    <row r="73" spans="1:3" ht="15">
      <c r="A73" s="4">
        <f t="shared" si="1"/>
        <v>13.125</v>
      </c>
      <c r="B73" s="4">
        <f t="shared" si="2"/>
        <v>4.997532801828658</v>
      </c>
      <c r="C73" s="4"/>
    </row>
    <row r="74" spans="1:3" ht="15">
      <c r="A74" s="4">
        <f t="shared" si="1"/>
        <v>13.4375</v>
      </c>
      <c r="B74" s="4">
        <f t="shared" si="2"/>
        <v>4.677220154149334</v>
      </c>
      <c r="C74" s="4"/>
    </row>
    <row r="75" spans="1:3" ht="15">
      <c r="A75" s="4">
        <f t="shared" si="1"/>
        <v>13.75</v>
      </c>
      <c r="B75" s="4">
        <f t="shared" si="2"/>
        <v>3.644843137107052</v>
      </c>
      <c r="C75" s="4"/>
    </row>
    <row r="76" spans="1:3" ht="15">
      <c r="A76" s="4">
        <f t="shared" si="1"/>
        <v>14.0625</v>
      </c>
      <c r="B76" s="4">
        <f t="shared" si="2"/>
        <v>2.057571793025535</v>
      </c>
      <c r="C76" s="4"/>
    </row>
    <row r="77" spans="1:3" ht="15">
      <c r="A77" s="4">
        <f t="shared" si="1"/>
        <v>14.375</v>
      </c>
      <c r="B77" s="4">
        <f t="shared" si="2"/>
        <v>0.15705379539063813</v>
      </c>
      <c r="C77" s="4"/>
    </row>
    <row r="78" spans="1:3" ht="15">
      <c r="A78" s="4">
        <f t="shared" si="1"/>
        <v>14.6875</v>
      </c>
      <c r="B78" s="4">
        <f t="shared" si="2"/>
        <v>-1.7673742188962906</v>
      </c>
      <c r="C78" s="4"/>
    </row>
    <row r="79" spans="1:3" ht="15">
      <c r="A79" s="4">
        <f t="shared" si="1"/>
        <v>15</v>
      </c>
      <c r="B79" s="4">
        <f t="shared" si="2"/>
        <v>-3.4227355296434494</v>
      </c>
      <c r="C79" s="4"/>
    </row>
    <row r="80" spans="1:3" ht="15">
      <c r="A80" s="4">
        <f t="shared" si="1"/>
        <v>15.3125</v>
      </c>
      <c r="B80" s="4">
        <f t="shared" si="2"/>
        <v>-4.55701638317723</v>
      </c>
      <c r="C80" s="4"/>
    </row>
    <row r="81" spans="1:3" ht="15">
      <c r="A81" s="4">
        <f t="shared" si="1"/>
        <v>15.625</v>
      </c>
      <c r="B81" s="4">
        <f t="shared" si="2"/>
        <v>-4.997532801828658</v>
      </c>
      <c r="C81" s="4"/>
    </row>
    <row r="82" spans="1:3" ht="15">
      <c r="A82" s="4">
        <f t="shared" si="1"/>
        <v>15.9375</v>
      </c>
      <c r="B82" s="4">
        <f t="shared" si="2"/>
        <v>-4.677220154149334</v>
      </c>
      <c r="C82" s="4"/>
    </row>
    <row r="83" spans="1:3" ht="15">
      <c r="A83" s="4">
        <f t="shared" si="1"/>
        <v>16.25</v>
      </c>
      <c r="B83" s="4">
        <f t="shared" si="2"/>
        <v>-3.6448431371070527</v>
      </c>
      <c r="C83" s="4"/>
    </row>
    <row r="84" spans="1:3" ht="15">
      <c r="A84" s="4">
        <f t="shared" si="1"/>
        <v>16.5625</v>
      </c>
      <c r="B84" s="4">
        <f t="shared" si="2"/>
        <v>-2.0575717930255353</v>
      </c>
      <c r="C84" s="4"/>
    </row>
    <row r="85" spans="1:3" ht="15">
      <c r="A85" s="4">
        <f t="shared" si="1"/>
        <v>16.875</v>
      </c>
      <c r="B85" s="4">
        <f t="shared" si="2"/>
        <v>-0.15705379539063874</v>
      </c>
      <c r="C85" s="4"/>
    </row>
    <row r="86" spans="1:3" ht="15">
      <c r="A86" s="4">
        <f t="shared" si="1"/>
        <v>17.1875</v>
      </c>
      <c r="B86" s="4">
        <f t="shared" si="2"/>
        <v>1.7673742188962902</v>
      </c>
      <c r="C86" s="4"/>
    </row>
    <row r="87" spans="1:3" ht="15">
      <c r="A87" s="4">
        <f t="shared" si="1"/>
        <v>17.5</v>
      </c>
      <c r="B87" s="4">
        <f t="shared" si="2"/>
        <v>3.4227355296434485</v>
      </c>
      <c r="C87" s="4"/>
    </row>
    <row r="88" spans="1:3" ht="15">
      <c r="A88" s="4">
        <f t="shared" si="1"/>
        <v>17.8125</v>
      </c>
      <c r="B88" s="4">
        <f t="shared" si="2"/>
        <v>4.5570163831772295</v>
      </c>
      <c r="C88" s="4"/>
    </row>
    <row r="89" spans="1:3" ht="15">
      <c r="A89" s="4">
        <f t="shared" si="1"/>
        <v>18.125</v>
      </c>
      <c r="B89" s="4">
        <f t="shared" si="2"/>
        <v>4.997532801828658</v>
      </c>
      <c r="C89" s="4"/>
    </row>
    <row r="90" spans="1:3" ht="15">
      <c r="A90" s="4">
        <f t="shared" si="1"/>
        <v>18.4375</v>
      </c>
      <c r="B90" s="4">
        <f t="shared" si="2"/>
        <v>4.677220154149335</v>
      </c>
      <c r="C90" s="4"/>
    </row>
    <row r="91" spans="1:3" ht="15">
      <c r="A91" s="4">
        <f t="shared" si="1"/>
        <v>18.75</v>
      </c>
      <c r="B91" s="4">
        <f t="shared" si="2"/>
        <v>3.6448431371070527</v>
      </c>
      <c r="C91" s="4"/>
    </row>
    <row r="92" spans="1:3" ht="15">
      <c r="A92" s="4">
        <f t="shared" si="1"/>
        <v>19.0625</v>
      </c>
      <c r="B92" s="4">
        <f t="shared" si="2"/>
        <v>2.0575717930255397</v>
      </c>
      <c r="C92" s="4"/>
    </row>
    <row r="93" spans="1:3" ht="15">
      <c r="A93" s="4">
        <f t="shared" si="1"/>
        <v>19.375</v>
      </c>
      <c r="B93" s="4">
        <f t="shared" si="2"/>
        <v>0.1570537953906349</v>
      </c>
      <c r="C93" s="4"/>
    </row>
    <row r="94" spans="1:3" ht="15">
      <c r="A94" s="4">
        <f t="shared" si="1"/>
        <v>19.6875</v>
      </c>
      <c r="B94" s="4">
        <f t="shared" si="2"/>
        <v>-1.7673742188962895</v>
      </c>
      <c r="C94" s="4"/>
    </row>
    <row r="95" spans="1:3" ht="15">
      <c r="A95" s="4">
        <f t="shared" si="1"/>
        <v>20</v>
      </c>
      <c r="B95" s="4">
        <f>IF(A95&lt;=$C$28,5*SIN(2*PI()/TT*($C$6-(A95/v))),0)</f>
        <v>-3.422735529643448</v>
      </c>
      <c r="C95" s="4"/>
    </row>
  </sheetData>
  <mergeCells count="5">
    <mergeCell ref="A28:B28"/>
    <mergeCell ref="A3:I3"/>
    <mergeCell ref="A2:I2"/>
    <mergeCell ref="E6:F6"/>
    <mergeCell ref="E7:F7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H98"/>
  <sheetViews>
    <sheetView tabSelected="1" workbookViewId="0" topLeftCell="A1">
      <selection activeCell="A1" sqref="A1"/>
    </sheetView>
  </sheetViews>
  <sheetFormatPr defaultColWidth="11.421875" defaultRowHeight="15"/>
  <cols>
    <col min="1" max="3" width="11.421875" style="5" customWidth="1"/>
    <col min="4" max="4" width="19.140625" style="5" customWidth="1"/>
    <col min="5" max="5" width="15.00390625" style="5" customWidth="1"/>
    <col min="6" max="7" width="11.421875" style="5" customWidth="1"/>
    <col min="8" max="8" width="16.140625" style="5" customWidth="1"/>
    <col min="9" max="10" width="11.421875" style="5" customWidth="1"/>
  </cols>
  <sheetData>
    <row r="2" spans="1:8" ht="25.5">
      <c r="A2" s="28" t="s">
        <v>9</v>
      </c>
      <c r="B2" s="28"/>
      <c r="C2" s="28"/>
      <c r="D2" s="28"/>
      <c r="E2" s="28"/>
      <c r="F2" s="28"/>
      <c r="G2" s="28"/>
      <c r="H2" s="28"/>
    </row>
    <row r="3" spans="1:8" ht="25.5">
      <c r="A3" s="28" t="s">
        <v>12</v>
      </c>
      <c r="B3" s="28"/>
      <c r="C3" s="28"/>
      <c r="D3" s="28"/>
      <c r="E3" s="28"/>
      <c r="F3" s="28"/>
      <c r="G3" s="28"/>
      <c r="H3" s="28"/>
    </row>
    <row r="6" spans="2:7" ht="15">
      <c r="B6" s="6" t="s">
        <v>2</v>
      </c>
      <c r="C6" s="6">
        <f>$B$7/50</f>
        <v>0.22</v>
      </c>
      <c r="E6" s="27" t="s">
        <v>6</v>
      </c>
      <c r="F6" s="27"/>
      <c r="G6" s="7">
        <v>0.5</v>
      </c>
    </row>
    <row r="7" spans="2:7" ht="15">
      <c r="B7" s="5">
        <v>11</v>
      </c>
      <c r="E7" s="27" t="s">
        <v>8</v>
      </c>
      <c r="F7" s="27"/>
      <c r="G7" s="7">
        <v>10</v>
      </c>
    </row>
    <row r="31" spans="1:3" ht="15">
      <c r="A31" s="23" t="s">
        <v>3</v>
      </c>
      <c r="B31" s="24"/>
      <c r="C31" s="8">
        <f>$C$6*$G$7</f>
        <v>2.2</v>
      </c>
    </row>
    <row r="33" spans="1:4" ht="15">
      <c r="A33" s="8" t="s">
        <v>0</v>
      </c>
      <c r="B33" s="8" t="s">
        <v>1</v>
      </c>
      <c r="C33" s="8" t="s">
        <v>5</v>
      </c>
      <c r="D33" s="8"/>
    </row>
    <row r="34" spans="1:4" ht="15">
      <c r="A34" s="8">
        <v>0</v>
      </c>
      <c r="B34" s="8">
        <f aca="true" t="shared" si="0" ref="B34:B65">IF(A34&lt;=$C$31,5*SIN(2*PI()/TT*($C$6-(A34/v))),0)</f>
        <v>1.8406227634233907</v>
      </c>
      <c r="C34" s="8">
        <f aca="true" t="shared" si="1" ref="C34:C65">IF(AND(A34&lt;($C$31-5),(A34&gt;($C$31-10))),B34,"")</f>
      </c>
      <c r="D34" s="8"/>
    </row>
    <row r="35" spans="1:4" ht="15">
      <c r="A35" s="8">
        <f>A34+0.3125</f>
        <v>0.3125</v>
      </c>
      <c r="B35" s="8">
        <f t="shared" si="0"/>
        <v>3.4795639829615723</v>
      </c>
      <c r="C35" s="8">
        <f t="shared" si="1"/>
      </c>
      <c r="D35" s="8"/>
    </row>
    <row r="36" spans="1:4" ht="15">
      <c r="A36" s="8">
        <f aca="true" t="shared" si="2" ref="A36:A98">A35+0.3125</f>
        <v>0.625</v>
      </c>
      <c r="B36" s="8">
        <f t="shared" si="0"/>
        <v>4.5887731284199065</v>
      </c>
      <c r="C36" s="8">
        <f t="shared" si="1"/>
      </c>
      <c r="D36" s="8"/>
    </row>
    <row r="37" spans="1:4" ht="15">
      <c r="A37" s="8">
        <f t="shared" si="2"/>
        <v>0.9375</v>
      </c>
      <c r="B37" s="8">
        <f t="shared" si="0"/>
        <v>4.999383162408303</v>
      </c>
      <c r="C37" s="8">
        <f t="shared" si="1"/>
      </c>
      <c r="D37" s="8"/>
    </row>
    <row r="38" spans="1:4" ht="15">
      <c r="A38" s="8">
        <f t="shared" si="2"/>
        <v>1.25</v>
      </c>
      <c r="B38" s="8">
        <f t="shared" si="0"/>
        <v>4.648882429441256</v>
      </c>
      <c r="C38" s="8">
        <f t="shared" si="1"/>
      </c>
      <c r="D38" s="8"/>
    </row>
    <row r="39" spans="1:4" ht="15">
      <c r="A39" s="8">
        <f t="shared" si="2"/>
        <v>1.5625</v>
      </c>
      <c r="B39" s="8">
        <f t="shared" si="0"/>
        <v>3.5906314888159443</v>
      </c>
      <c r="C39" s="8">
        <f t="shared" si="1"/>
      </c>
      <c r="D39" s="8"/>
    </row>
    <row r="40" spans="1:4" ht="15">
      <c r="A40" s="8">
        <f t="shared" si="2"/>
        <v>1.875</v>
      </c>
      <c r="B40" s="8">
        <f t="shared" si="0"/>
        <v>1.985739453173903</v>
      </c>
      <c r="C40" s="8">
        <f t="shared" si="1"/>
      </c>
      <c r="D40" s="8"/>
    </row>
    <row r="41" spans="1:4" ht="15">
      <c r="A41" s="8">
        <f t="shared" si="2"/>
        <v>2.1875</v>
      </c>
      <c r="B41" s="8">
        <f t="shared" si="0"/>
        <v>0.07853658655910345</v>
      </c>
      <c r="C41" s="8">
        <f t="shared" si="1"/>
      </c>
      <c r="D41" s="8"/>
    </row>
    <row r="42" spans="1:4" ht="15">
      <c r="A42" s="8">
        <f t="shared" si="2"/>
        <v>2.5</v>
      </c>
      <c r="B42" s="8">
        <f t="shared" si="0"/>
        <v>0</v>
      </c>
      <c r="C42" s="8">
        <f t="shared" si="1"/>
      </c>
      <c r="D42" s="8"/>
    </row>
    <row r="43" spans="1:4" ht="15">
      <c r="A43" s="8">
        <f t="shared" si="2"/>
        <v>2.8125</v>
      </c>
      <c r="B43" s="8">
        <f t="shared" si="0"/>
        <v>0</v>
      </c>
      <c r="C43" s="8">
        <f t="shared" si="1"/>
      </c>
      <c r="D43" s="8"/>
    </row>
    <row r="44" spans="1:4" ht="15">
      <c r="A44" s="8">
        <f t="shared" si="2"/>
        <v>3.125</v>
      </c>
      <c r="B44" s="8">
        <f t="shared" si="0"/>
        <v>0</v>
      </c>
      <c r="C44" s="8">
        <f t="shared" si="1"/>
      </c>
      <c r="D44" s="8"/>
    </row>
    <row r="45" spans="1:4" ht="15">
      <c r="A45" s="8">
        <f t="shared" si="2"/>
        <v>3.4375</v>
      </c>
      <c r="B45" s="8">
        <f t="shared" si="0"/>
        <v>0</v>
      </c>
      <c r="C45" s="8">
        <f t="shared" si="1"/>
      </c>
      <c r="D45" s="8"/>
    </row>
    <row r="46" spans="1:4" ht="15">
      <c r="A46" s="8">
        <f t="shared" si="2"/>
        <v>3.75</v>
      </c>
      <c r="B46" s="8">
        <f t="shared" si="0"/>
        <v>0</v>
      </c>
      <c r="C46" s="8">
        <f t="shared" si="1"/>
      </c>
      <c r="D46" s="8"/>
    </row>
    <row r="47" spans="1:4" ht="15">
      <c r="A47" s="8">
        <f t="shared" si="2"/>
        <v>4.0625</v>
      </c>
      <c r="B47" s="8">
        <f t="shared" si="0"/>
        <v>0</v>
      </c>
      <c r="C47" s="8">
        <f t="shared" si="1"/>
      </c>
      <c r="D47" s="8"/>
    </row>
    <row r="48" spans="1:4" ht="15">
      <c r="A48" s="8">
        <f t="shared" si="2"/>
        <v>4.375</v>
      </c>
      <c r="B48" s="8">
        <f t="shared" si="0"/>
        <v>0</v>
      </c>
      <c r="C48" s="8">
        <f t="shared" si="1"/>
      </c>
      <c r="D48" s="8"/>
    </row>
    <row r="49" spans="1:4" ht="15">
      <c r="A49" s="8">
        <f t="shared" si="2"/>
        <v>4.6875</v>
      </c>
      <c r="B49" s="8">
        <f t="shared" si="0"/>
        <v>0</v>
      </c>
      <c r="C49" s="8">
        <f t="shared" si="1"/>
      </c>
      <c r="D49" s="8"/>
    </row>
    <row r="50" spans="1:4" ht="15">
      <c r="A50" s="8">
        <f t="shared" si="2"/>
        <v>5</v>
      </c>
      <c r="B50" s="8">
        <f t="shared" si="0"/>
        <v>0</v>
      </c>
      <c r="C50" s="8">
        <f t="shared" si="1"/>
      </c>
      <c r="D50" s="8">
        <f>B50</f>
        <v>0</v>
      </c>
    </row>
    <row r="51" spans="1:4" ht="15">
      <c r="A51" s="8">
        <f t="shared" si="2"/>
        <v>5.3125</v>
      </c>
      <c r="B51" s="8">
        <f t="shared" si="0"/>
        <v>0</v>
      </c>
      <c r="C51" s="8">
        <f t="shared" si="1"/>
      </c>
      <c r="D51" s="8"/>
    </row>
    <row r="52" spans="1:4" ht="15">
      <c r="A52" s="8">
        <f t="shared" si="2"/>
        <v>5.625</v>
      </c>
      <c r="B52" s="8">
        <f t="shared" si="0"/>
        <v>0</v>
      </c>
      <c r="C52" s="8">
        <f t="shared" si="1"/>
      </c>
      <c r="D52" s="8"/>
    </row>
    <row r="53" spans="1:4" ht="15">
      <c r="A53" s="8">
        <f t="shared" si="2"/>
        <v>5.9375</v>
      </c>
      <c r="B53" s="8">
        <f t="shared" si="0"/>
        <v>0</v>
      </c>
      <c r="C53" s="8">
        <f t="shared" si="1"/>
      </c>
      <c r="D53" s="8"/>
    </row>
    <row r="54" spans="1:4" ht="15">
      <c r="A54" s="8">
        <f t="shared" si="2"/>
        <v>6.25</v>
      </c>
      <c r="B54" s="8">
        <f t="shared" si="0"/>
        <v>0</v>
      </c>
      <c r="C54" s="8">
        <f t="shared" si="1"/>
      </c>
      <c r="D54" s="8"/>
    </row>
    <row r="55" spans="1:4" ht="15">
      <c r="A55" s="8">
        <f t="shared" si="2"/>
        <v>6.5625</v>
      </c>
      <c r="B55" s="8">
        <f t="shared" si="0"/>
        <v>0</v>
      </c>
      <c r="C55" s="8">
        <f t="shared" si="1"/>
      </c>
      <c r="D55" s="8"/>
    </row>
    <row r="56" spans="1:4" ht="15">
      <c r="A56" s="8">
        <f t="shared" si="2"/>
        <v>6.875</v>
      </c>
      <c r="B56" s="8">
        <f t="shared" si="0"/>
        <v>0</v>
      </c>
      <c r="C56" s="8">
        <f t="shared" si="1"/>
      </c>
      <c r="D56" s="8"/>
    </row>
    <row r="57" spans="1:4" ht="15">
      <c r="A57" s="8">
        <f t="shared" si="2"/>
        <v>7.1875</v>
      </c>
      <c r="B57" s="8">
        <f t="shared" si="0"/>
        <v>0</v>
      </c>
      <c r="C57" s="8">
        <f t="shared" si="1"/>
      </c>
      <c r="D57" s="8"/>
    </row>
    <row r="58" spans="1:4" ht="15">
      <c r="A58" s="8">
        <f t="shared" si="2"/>
        <v>7.5</v>
      </c>
      <c r="B58" s="8">
        <f t="shared" si="0"/>
        <v>0</v>
      </c>
      <c r="C58" s="8">
        <f t="shared" si="1"/>
      </c>
      <c r="D58" s="8"/>
    </row>
    <row r="59" spans="1:4" ht="15">
      <c r="A59" s="8">
        <f t="shared" si="2"/>
        <v>7.8125</v>
      </c>
      <c r="B59" s="8">
        <f t="shared" si="0"/>
        <v>0</v>
      </c>
      <c r="C59" s="8">
        <f t="shared" si="1"/>
      </c>
      <c r="D59" s="8"/>
    </row>
    <row r="60" spans="1:4" ht="15">
      <c r="A60" s="8">
        <f t="shared" si="2"/>
        <v>8.125</v>
      </c>
      <c r="B60" s="8">
        <f t="shared" si="0"/>
        <v>0</v>
      </c>
      <c r="C60" s="8">
        <f t="shared" si="1"/>
      </c>
      <c r="D60" s="8"/>
    </row>
    <row r="61" spans="1:4" ht="15">
      <c r="A61" s="8">
        <f t="shared" si="2"/>
        <v>8.4375</v>
      </c>
      <c r="B61" s="8">
        <f t="shared" si="0"/>
        <v>0</v>
      </c>
      <c r="C61" s="8">
        <f t="shared" si="1"/>
      </c>
      <c r="D61" s="8"/>
    </row>
    <row r="62" spans="1:4" ht="15">
      <c r="A62" s="8">
        <f t="shared" si="2"/>
        <v>8.75</v>
      </c>
      <c r="B62" s="8">
        <f t="shared" si="0"/>
        <v>0</v>
      </c>
      <c r="C62" s="8">
        <f t="shared" si="1"/>
      </c>
      <c r="D62" s="8"/>
    </row>
    <row r="63" spans="1:4" ht="15">
      <c r="A63" s="8">
        <f t="shared" si="2"/>
        <v>9.0625</v>
      </c>
      <c r="B63" s="8">
        <f t="shared" si="0"/>
        <v>0</v>
      </c>
      <c r="C63" s="8">
        <f t="shared" si="1"/>
      </c>
      <c r="D63" s="8"/>
    </row>
    <row r="64" spans="1:4" ht="15">
      <c r="A64" s="8">
        <f t="shared" si="2"/>
        <v>9.375</v>
      </c>
      <c r="B64" s="8">
        <f t="shared" si="0"/>
        <v>0</v>
      </c>
      <c r="C64" s="8">
        <f t="shared" si="1"/>
      </c>
      <c r="D64" s="8"/>
    </row>
    <row r="65" spans="1:4" ht="15">
      <c r="A65" s="8">
        <f t="shared" si="2"/>
        <v>9.6875</v>
      </c>
      <c r="B65" s="8">
        <f t="shared" si="0"/>
        <v>0</v>
      </c>
      <c r="C65" s="8">
        <f t="shared" si="1"/>
      </c>
      <c r="D65" s="8"/>
    </row>
    <row r="66" spans="1:4" ht="15">
      <c r="A66" s="8">
        <f t="shared" si="2"/>
        <v>10</v>
      </c>
      <c r="B66" s="8">
        <f aca="true" t="shared" si="3" ref="B66:B97">IF(A66&lt;=$C$31,5*SIN(2*PI()/TT*($C$6-(A66/v))),0)</f>
        <v>0</v>
      </c>
      <c r="C66" s="8">
        <f aca="true" t="shared" si="4" ref="C66:C97">IF(AND(A66&lt;($C$31-5),(A66&gt;($C$31-10))),B66,"")</f>
      </c>
      <c r="D66" s="8"/>
    </row>
    <row r="67" spans="1:4" ht="15">
      <c r="A67" s="8">
        <f t="shared" si="2"/>
        <v>10.3125</v>
      </c>
      <c r="B67" s="8">
        <f t="shared" si="3"/>
        <v>0</v>
      </c>
      <c r="C67" s="8">
        <f t="shared" si="4"/>
      </c>
      <c r="D67" s="8"/>
    </row>
    <row r="68" spans="1:4" ht="15">
      <c r="A68" s="8">
        <f t="shared" si="2"/>
        <v>10.625</v>
      </c>
      <c r="B68" s="8">
        <f t="shared" si="3"/>
        <v>0</v>
      </c>
      <c r="C68" s="8">
        <f t="shared" si="4"/>
      </c>
      <c r="D68" s="8"/>
    </row>
    <row r="69" spans="1:4" ht="15">
      <c r="A69" s="8">
        <f t="shared" si="2"/>
        <v>10.9375</v>
      </c>
      <c r="B69" s="8">
        <f t="shared" si="3"/>
        <v>0</v>
      </c>
      <c r="C69" s="8">
        <f t="shared" si="4"/>
      </c>
      <c r="D69" s="8"/>
    </row>
    <row r="70" spans="1:4" ht="15">
      <c r="A70" s="8">
        <f t="shared" si="2"/>
        <v>11.25</v>
      </c>
      <c r="B70" s="8">
        <f t="shared" si="3"/>
        <v>0</v>
      </c>
      <c r="C70" s="8">
        <f t="shared" si="4"/>
      </c>
      <c r="D70" s="8"/>
    </row>
    <row r="71" spans="1:4" ht="15">
      <c r="A71" s="8">
        <f t="shared" si="2"/>
        <v>11.5625</v>
      </c>
      <c r="B71" s="8">
        <f t="shared" si="3"/>
        <v>0</v>
      </c>
      <c r="C71" s="8">
        <f t="shared" si="4"/>
      </c>
      <c r="D71" s="8"/>
    </row>
    <row r="72" spans="1:4" ht="15">
      <c r="A72" s="8">
        <f t="shared" si="2"/>
        <v>11.875</v>
      </c>
      <c r="B72" s="8">
        <f t="shared" si="3"/>
        <v>0</v>
      </c>
      <c r="C72" s="8">
        <f t="shared" si="4"/>
      </c>
      <c r="D72" s="8"/>
    </row>
    <row r="73" spans="1:4" ht="15">
      <c r="A73" s="8">
        <f t="shared" si="2"/>
        <v>12.1875</v>
      </c>
      <c r="B73" s="8">
        <f t="shared" si="3"/>
        <v>0</v>
      </c>
      <c r="C73" s="8">
        <f t="shared" si="4"/>
      </c>
      <c r="D73" s="8"/>
    </row>
    <row r="74" spans="1:4" ht="15">
      <c r="A74" s="8">
        <f t="shared" si="2"/>
        <v>12.5</v>
      </c>
      <c r="B74" s="8">
        <f t="shared" si="3"/>
        <v>0</v>
      </c>
      <c r="C74" s="8">
        <f t="shared" si="4"/>
      </c>
      <c r="D74" s="8"/>
    </row>
    <row r="75" spans="1:4" ht="15">
      <c r="A75" s="8">
        <f t="shared" si="2"/>
        <v>12.8125</v>
      </c>
      <c r="B75" s="8">
        <f t="shared" si="3"/>
        <v>0</v>
      </c>
      <c r="C75" s="8">
        <f t="shared" si="4"/>
      </c>
      <c r="D75" s="8"/>
    </row>
    <row r="76" spans="1:4" ht="15">
      <c r="A76" s="8">
        <f t="shared" si="2"/>
        <v>13.125</v>
      </c>
      <c r="B76" s="8">
        <f t="shared" si="3"/>
        <v>0</v>
      </c>
      <c r="C76" s="8">
        <f t="shared" si="4"/>
      </c>
      <c r="D76" s="8"/>
    </row>
    <row r="77" spans="1:4" ht="15">
      <c r="A77" s="8">
        <f t="shared" si="2"/>
        <v>13.4375</v>
      </c>
      <c r="B77" s="8">
        <f t="shared" si="3"/>
        <v>0</v>
      </c>
      <c r="C77" s="8">
        <f t="shared" si="4"/>
      </c>
      <c r="D77" s="8"/>
    </row>
    <row r="78" spans="1:4" ht="15">
      <c r="A78" s="8">
        <f t="shared" si="2"/>
        <v>13.75</v>
      </c>
      <c r="B78" s="8">
        <f t="shared" si="3"/>
        <v>0</v>
      </c>
      <c r="C78" s="8">
        <f t="shared" si="4"/>
      </c>
      <c r="D78" s="8"/>
    </row>
    <row r="79" spans="1:4" ht="15">
      <c r="A79" s="8">
        <f t="shared" si="2"/>
        <v>14.0625</v>
      </c>
      <c r="B79" s="8">
        <f t="shared" si="3"/>
        <v>0</v>
      </c>
      <c r="C79" s="8">
        <f t="shared" si="4"/>
      </c>
      <c r="D79" s="8"/>
    </row>
    <row r="80" spans="1:4" ht="15">
      <c r="A80" s="8">
        <f t="shared" si="2"/>
        <v>14.375</v>
      </c>
      <c r="B80" s="8">
        <f t="shared" si="3"/>
        <v>0</v>
      </c>
      <c r="C80" s="8">
        <f t="shared" si="4"/>
      </c>
      <c r="D80" s="8"/>
    </row>
    <row r="81" spans="1:4" ht="15">
      <c r="A81" s="8">
        <f t="shared" si="2"/>
        <v>14.6875</v>
      </c>
      <c r="B81" s="8">
        <f t="shared" si="3"/>
        <v>0</v>
      </c>
      <c r="C81" s="8">
        <f t="shared" si="4"/>
      </c>
      <c r="D81" s="8"/>
    </row>
    <row r="82" spans="1:4" ht="15">
      <c r="A82" s="8">
        <f t="shared" si="2"/>
        <v>15</v>
      </c>
      <c r="B82" s="8">
        <f t="shared" si="3"/>
        <v>0</v>
      </c>
      <c r="C82" s="8">
        <f t="shared" si="4"/>
      </c>
      <c r="D82" s="8"/>
    </row>
    <row r="83" spans="1:4" ht="15">
      <c r="A83" s="8">
        <f t="shared" si="2"/>
        <v>15.3125</v>
      </c>
      <c r="B83" s="8">
        <f t="shared" si="3"/>
        <v>0</v>
      </c>
      <c r="C83" s="8">
        <f t="shared" si="4"/>
      </c>
      <c r="D83" s="8"/>
    </row>
    <row r="84" spans="1:4" ht="15">
      <c r="A84" s="8">
        <f t="shared" si="2"/>
        <v>15.625</v>
      </c>
      <c r="B84" s="8">
        <f t="shared" si="3"/>
        <v>0</v>
      </c>
      <c r="C84" s="8">
        <f t="shared" si="4"/>
      </c>
      <c r="D84" s="8"/>
    </row>
    <row r="85" spans="1:4" ht="15">
      <c r="A85" s="8">
        <f t="shared" si="2"/>
        <v>15.9375</v>
      </c>
      <c r="B85" s="8">
        <f t="shared" si="3"/>
        <v>0</v>
      </c>
      <c r="C85" s="8">
        <f t="shared" si="4"/>
      </c>
      <c r="D85" s="8"/>
    </row>
    <row r="86" spans="1:4" ht="15">
      <c r="A86" s="8">
        <f t="shared" si="2"/>
        <v>16.25</v>
      </c>
      <c r="B86" s="8">
        <f t="shared" si="3"/>
        <v>0</v>
      </c>
      <c r="C86" s="8">
        <f t="shared" si="4"/>
      </c>
      <c r="D86" s="8"/>
    </row>
    <row r="87" spans="1:4" ht="15">
      <c r="A87" s="8">
        <f t="shared" si="2"/>
        <v>16.5625</v>
      </c>
      <c r="B87" s="8">
        <f t="shared" si="3"/>
        <v>0</v>
      </c>
      <c r="C87" s="8">
        <f t="shared" si="4"/>
      </c>
      <c r="D87" s="8"/>
    </row>
    <row r="88" spans="1:4" ht="15">
      <c r="A88" s="8">
        <f t="shared" si="2"/>
        <v>16.875</v>
      </c>
      <c r="B88" s="8">
        <f t="shared" si="3"/>
        <v>0</v>
      </c>
      <c r="C88" s="8">
        <f t="shared" si="4"/>
      </c>
      <c r="D88" s="8"/>
    </row>
    <row r="89" spans="1:4" ht="15">
      <c r="A89" s="8">
        <f t="shared" si="2"/>
        <v>17.1875</v>
      </c>
      <c r="B89" s="8">
        <f t="shared" si="3"/>
        <v>0</v>
      </c>
      <c r="C89" s="8">
        <f t="shared" si="4"/>
      </c>
      <c r="D89" s="8"/>
    </row>
    <row r="90" spans="1:4" ht="15">
      <c r="A90" s="8">
        <f t="shared" si="2"/>
        <v>17.5</v>
      </c>
      <c r="B90" s="8">
        <f t="shared" si="3"/>
        <v>0</v>
      </c>
      <c r="C90" s="8">
        <f t="shared" si="4"/>
      </c>
      <c r="D90" s="8"/>
    </row>
    <row r="91" spans="1:4" ht="15">
      <c r="A91" s="8">
        <f t="shared" si="2"/>
        <v>17.8125</v>
      </c>
      <c r="B91" s="8">
        <f t="shared" si="3"/>
        <v>0</v>
      </c>
      <c r="C91" s="8">
        <f t="shared" si="4"/>
      </c>
      <c r="D91" s="8"/>
    </row>
    <row r="92" spans="1:4" ht="15">
      <c r="A92" s="8">
        <f t="shared" si="2"/>
        <v>18.125</v>
      </c>
      <c r="B92" s="8">
        <f t="shared" si="3"/>
        <v>0</v>
      </c>
      <c r="C92" s="8">
        <f t="shared" si="4"/>
      </c>
      <c r="D92" s="8"/>
    </row>
    <row r="93" spans="1:4" ht="15">
      <c r="A93" s="8">
        <f t="shared" si="2"/>
        <v>18.4375</v>
      </c>
      <c r="B93" s="8">
        <f t="shared" si="3"/>
        <v>0</v>
      </c>
      <c r="C93" s="8">
        <f t="shared" si="4"/>
      </c>
      <c r="D93" s="8"/>
    </row>
    <row r="94" spans="1:4" ht="15">
      <c r="A94" s="8">
        <f t="shared" si="2"/>
        <v>18.75</v>
      </c>
      <c r="B94" s="8">
        <f t="shared" si="3"/>
        <v>0</v>
      </c>
      <c r="C94" s="8">
        <f t="shared" si="4"/>
      </c>
      <c r="D94" s="8"/>
    </row>
    <row r="95" spans="1:4" ht="15">
      <c r="A95" s="8">
        <f t="shared" si="2"/>
        <v>19.0625</v>
      </c>
      <c r="B95" s="8">
        <f t="shared" si="3"/>
        <v>0</v>
      </c>
      <c r="C95" s="8">
        <f t="shared" si="4"/>
      </c>
      <c r="D95" s="8"/>
    </row>
    <row r="96" spans="1:4" ht="15">
      <c r="A96" s="8">
        <f t="shared" si="2"/>
        <v>19.375</v>
      </c>
      <c r="B96" s="8">
        <f t="shared" si="3"/>
        <v>0</v>
      </c>
      <c r="C96" s="8">
        <f t="shared" si="4"/>
      </c>
      <c r="D96" s="8"/>
    </row>
    <row r="97" spans="1:4" ht="15">
      <c r="A97" s="8">
        <f t="shared" si="2"/>
        <v>19.6875</v>
      </c>
      <c r="B97" s="8">
        <f t="shared" si="3"/>
        <v>0</v>
      </c>
      <c r="C97" s="8">
        <f t="shared" si="4"/>
      </c>
      <c r="D97" s="8"/>
    </row>
    <row r="98" spans="1:4" ht="15">
      <c r="A98" s="8">
        <f t="shared" si="2"/>
        <v>20</v>
      </c>
      <c r="B98" s="8">
        <f>IF(A98&lt;=$C$31,5*SIN(2*PI()/TT*($C$6-(A98/v))),0)</f>
        <v>0</v>
      </c>
      <c r="C98" s="8">
        <f>IF(AND(A98&lt;($C$31-5),(A98&gt;($C$31-10))),B98,"")</f>
      </c>
      <c r="D98" s="8"/>
    </row>
  </sheetData>
  <mergeCells count="5">
    <mergeCell ref="A31:B31"/>
    <mergeCell ref="E6:F6"/>
    <mergeCell ref="E7:F7"/>
    <mergeCell ref="A2:H2"/>
    <mergeCell ref="A3:H3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33210 TOULENNE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Martin</dc:creator>
  <cp:keywords/>
  <dc:description/>
  <cp:lastModifiedBy>Physique-chimie</cp:lastModifiedBy>
  <dcterms:created xsi:type="dcterms:W3CDTF">2001-12-28T18:56:58Z</dcterms:created>
  <dcterms:modified xsi:type="dcterms:W3CDTF">2002-01-24T10:26:38Z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